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M-DIC" sheetId="1" r:id="rId1"/>
  </sheets>
  <externalReferences>
    <externalReference r:id="rId2"/>
  </externalReferences>
  <definedNames>
    <definedName name="AllottedFunds" localSheetId="0">#REF!</definedName>
    <definedName name="AllottedFunds">#REF!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  <definedName name="_xlnm.Print_Titles" localSheetId="0">'M-DIC'!$1:$8</definedName>
  </definedNames>
  <calcPr calcId="145621"/>
</workbook>
</file>

<file path=xl/calcChain.xml><?xml version="1.0" encoding="utf-8"?>
<calcChain xmlns="http://schemas.openxmlformats.org/spreadsheetml/2006/main">
  <c r="G145" i="1" l="1"/>
  <c r="E145" i="1"/>
  <c r="E144" i="1" s="1"/>
  <c r="D145" i="1"/>
  <c r="D144" i="1" s="1"/>
  <c r="C145" i="1"/>
  <c r="H145" i="1" s="1"/>
  <c r="H144" i="1" s="1"/>
  <c r="G144" i="1"/>
  <c r="C144" i="1"/>
  <c r="H143" i="1"/>
  <c r="H142" i="1"/>
  <c r="H140" i="1" s="1"/>
  <c r="H141" i="1"/>
  <c r="G140" i="1"/>
  <c r="F140" i="1"/>
  <c r="E140" i="1"/>
  <c r="D140" i="1"/>
  <c r="C140" i="1"/>
  <c r="H139" i="1"/>
  <c r="G139" i="1"/>
  <c r="F139" i="1"/>
  <c r="E139" i="1"/>
  <c r="D139" i="1"/>
  <c r="C139" i="1"/>
  <c r="G137" i="1"/>
  <c r="H137" i="1" s="1"/>
  <c r="F137" i="1"/>
  <c r="E137" i="1"/>
  <c r="D137" i="1"/>
  <c r="C137" i="1"/>
  <c r="D136" i="1"/>
  <c r="D135" i="1" s="1"/>
  <c r="C134" i="1"/>
  <c r="H130" i="1"/>
  <c r="G130" i="1"/>
  <c r="F130" i="1"/>
  <c r="E130" i="1"/>
  <c r="D130" i="1"/>
  <c r="C130" i="1"/>
  <c r="H121" i="1"/>
  <c r="H120" i="1"/>
  <c r="H119" i="1" s="1"/>
  <c r="H118" i="1" s="1"/>
  <c r="F120" i="1"/>
  <c r="F119" i="1" s="1"/>
  <c r="F118" i="1" s="1"/>
  <c r="E120" i="1"/>
  <c r="G119" i="1"/>
  <c r="G118" i="1" s="1"/>
  <c r="E119" i="1"/>
  <c r="D119" i="1"/>
  <c r="D118" i="1" s="1"/>
  <c r="C119" i="1"/>
  <c r="C118" i="1" s="1"/>
  <c r="E118" i="1"/>
  <c r="H116" i="1"/>
  <c r="H114" i="1"/>
  <c r="F114" i="1"/>
  <c r="E114" i="1"/>
  <c r="H113" i="1"/>
  <c r="F113" i="1"/>
  <c r="E113" i="1"/>
  <c r="H112" i="1"/>
  <c r="F112" i="1"/>
  <c r="F111" i="1" s="1"/>
  <c r="E112" i="1"/>
  <c r="H111" i="1"/>
  <c r="G111" i="1"/>
  <c r="E111" i="1"/>
  <c r="D111" i="1"/>
  <c r="C111" i="1"/>
  <c r="H110" i="1"/>
  <c r="F110" i="1"/>
  <c r="E110" i="1"/>
  <c r="H109" i="1"/>
  <c r="F109" i="1"/>
  <c r="E109" i="1"/>
  <c r="H108" i="1"/>
  <c r="F108" i="1"/>
  <c r="E108" i="1"/>
  <c r="E106" i="1" s="1"/>
  <c r="H107" i="1"/>
  <c r="H106" i="1" s="1"/>
  <c r="F107" i="1"/>
  <c r="F106" i="1" s="1"/>
  <c r="E107" i="1"/>
  <c r="G106" i="1"/>
  <c r="D106" i="1"/>
  <c r="C106" i="1"/>
  <c r="H105" i="1"/>
  <c r="F105" i="1"/>
  <c r="E105" i="1"/>
  <c r="H104" i="1"/>
  <c r="F104" i="1"/>
  <c r="E104" i="1"/>
  <c r="H103" i="1"/>
  <c r="F103" i="1"/>
  <c r="E103" i="1"/>
  <c r="H102" i="1"/>
  <c r="H101" i="1" s="1"/>
  <c r="F102" i="1"/>
  <c r="E102" i="1"/>
  <c r="E101" i="1" s="1"/>
  <c r="G101" i="1"/>
  <c r="F101" i="1"/>
  <c r="D101" i="1"/>
  <c r="C101" i="1"/>
  <c r="H100" i="1"/>
  <c r="F100" i="1"/>
  <c r="E100" i="1"/>
  <c r="H99" i="1"/>
  <c r="F99" i="1"/>
  <c r="F97" i="1" s="1"/>
  <c r="E99" i="1"/>
  <c r="H98" i="1"/>
  <c r="F98" i="1"/>
  <c r="E98" i="1"/>
  <c r="H97" i="1"/>
  <c r="H94" i="1" s="1"/>
  <c r="G97" i="1"/>
  <c r="E97" i="1"/>
  <c r="D97" i="1"/>
  <c r="C97" i="1"/>
  <c r="C94" i="1" s="1"/>
  <c r="C84" i="1" s="1"/>
  <c r="C138" i="1" s="1"/>
  <c r="H96" i="1"/>
  <c r="F96" i="1"/>
  <c r="E96" i="1"/>
  <c r="H95" i="1"/>
  <c r="F95" i="1"/>
  <c r="E95" i="1"/>
  <c r="G94" i="1"/>
  <c r="D94" i="1"/>
  <c r="D84" i="1" s="1"/>
  <c r="D138" i="1" s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H85" i="1" s="1"/>
  <c r="F87" i="1"/>
  <c r="E87" i="1"/>
  <c r="H86" i="1"/>
  <c r="F86" i="1"/>
  <c r="F85" i="1" s="1"/>
  <c r="E86" i="1"/>
  <c r="G85" i="1"/>
  <c r="G84" i="1" s="1"/>
  <c r="G138" i="1" s="1"/>
  <c r="E85" i="1"/>
  <c r="D85" i="1"/>
  <c r="C85" i="1"/>
  <c r="H82" i="1"/>
  <c r="H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H73" i="1" s="1"/>
  <c r="H72" i="1" s="1"/>
  <c r="F75" i="1"/>
  <c r="E75" i="1"/>
  <c r="H74" i="1"/>
  <c r="F74" i="1"/>
  <c r="F73" i="1" s="1"/>
  <c r="E74" i="1"/>
  <c r="G73" i="1"/>
  <c r="G136" i="1" s="1"/>
  <c r="E73" i="1"/>
  <c r="E72" i="1" s="1"/>
  <c r="D73" i="1"/>
  <c r="C73" i="1"/>
  <c r="C136" i="1" s="1"/>
  <c r="C135" i="1" s="1"/>
  <c r="D72" i="1"/>
  <c r="C72" i="1"/>
  <c r="H70" i="1"/>
  <c r="F70" i="1"/>
  <c r="E70" i="1"/>
  <c r="H69" i="1"/>
  <c r="G69" i="1"/>
  <c r="G134" i="1" s="1"/>
  <c r="H134" i="1" s="1"/>
  <c r="F69" i="1"/>
  <c r="F134" i="1" s="1"/>
  <c r="E69" i="1"/>
  <c r="E134" i="1" s="1"/>
  <c r="D69" i="1"/>
  <c r="D134" i="1" s="1"/>
  <c r="C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H63" i="1" s="1"/>
  <c r="H62" i="1" s="1"/>
  <c r="F64" i="1"/>
  <c r="F63" i="1" s="1"/>
  <c r="E64" i="1"/>
  <c r="E63" i="1" s="1"/>
  <c r="G63" i="1"/>
  <c r="G133" i="1" s="1"/>
  <c r="D63" i="1"/>
  <c r="D133" i="1" s="1"/>
  <c r="C63" i="1"/>
  <c r="C133" i="1" s="1"/>
  <c r="C132" i="1" s="1"/>
  <c r="G62" i="1"/>
  <c r="H60" i="1"/>
  <c r="F60" i="1"/>
  <c r="E60" i="1"/>
  <c r="H59" i="1"/>
  <c r="H57" i="1" s="1"/>
  <c r="F59" i="1"/>
  <c r="E59" i="1"/>
  <c r="H58" i="1"/>
  <c r="F58" i="1"/>
  <c r="E58" i="1"/>
  <c r="E57" i="1" s="1"/>
  <c r="G57" i="1"/>
  <c r="F57" i="1"/>
  <c r="D57" i="1"/>
  <c r="C57" i="1"/>
  <c r="H56" i="1"/>
  <c r="F56" i="1"/>
  <c r="E56" i="1"/>
  <c r="H55" i="1"/>
  <c r="F55" i="1"/>
  <c r="E55" i="1"/>
  <c r="H54" i="1"/>
  <c r="F54" i="1"/>
  <c r="E54" i="1"/>
  <c r="H53" i="1"/>
  <c r="F53" i="1"/>
  <c r="E53" i="1"/>
  <c r="H52" i="1"/>
  <c r="F52" i="1"/>
  <c r="E52" i="1"/>
  <c r="H51" i="1"/>
  <c r="F51" i="1"/>
  <c r="E51" i="1"/>
  <c r="H50" i="1"/>
  <c r="F50" i="1"/>
  <c r="E50" i="1"/>
  <c r="H49" i="1"/>
  <c r="F49" i="1"/>
  <c r="E49" i="1"/>
  <c r="H48" i="1"/>
  <c r="F48" i="1"/>
  <c r="E48" i="1"/>
  <c r="H47" i="1"/>
  <c r="F47" i="1"/>
  <c r="E47" i="1"/>
  <c r="H46" i="1"/>
  <c r="F46" i="1"/>
  <c r="E46" i="1"/>
  <c r="H45" i="1"/>
  <c r="F45" i="1"/>
  <c r="E45" i="1"/>
  <c r="H44" i="1"/>
  <c r="F44" i="1"/>
  <c r="E44" i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8" i="1"/>
  <c r="F38" i="1"/>
  <c r="E38" i="1"/>
  <c r="H37" i="1"/>
  <c r="F37" i="1"/>
  <c r="E37" i="1"/>
  <c r="H36" i="1"/>
  <c r="F36" i="1"/>
  <c r="E36" i="1"/>
  <c r="H35" i="1"/>
  <c r="F35" i="1"/>
  <c r="E35" i="1"/>
  <c r="H34" i="1"/>
  <c r="H32" i="1" s="1"/>
  <c r="H31" i="1" s="1"/>
  <c r="F34" i="1"/>
  <c r="F32" i="1" s="1"/>
  <c r="F31" i="1" s="1"/>
  <c r="F131" i="1" s="1"/>
  <c r="E34" i="1"/>
  <c r="E32" i="1" s="1"/>
  <c r="E31" i="1" s="1"/>
  <c r="E131" i="1" s="1"/>
  <c r="H33" i="1"/>
  <c r="F33" i="1"/>
  <c r="E33" i="1"/>
  <c r="G32" i="1"/>
  <c r="D32" i="1"/>
  <c r="D31" i="1" s="1"/>
  <c r="D131" i="1" s="1"/>
  <c r="C32" i="1"/>
  <c r="G31" i="1"/>
  <c r="G131" i="1" s="1"/>
  <c r="C31" i="1"/>
  <c r="C131" i="1" s="1"/>
  <c r="H29" i="1"/>
  <c r="H27" i="1"/>
  <c r="H25" i="1"/>
  <c r="F25" i="1"/>
  <c r="E25" i="1"/>
  <c r="H24" i="1"/>
  <c r="F24" i="1"/>
  <c r="F22" i="1" s="1"/>
  <c r="E24" i="1"/>
  <c r="E22" i="1" s="1"/>
  <c r="H23" i="1"/>
  <c r="H22" i="1" s="1"/>
  <c r="F23" i="1"/>
  <c r="E23" i="1"/>
  <c r="G22" i="1"/>
  <c r="D22" i="1"/>
  <c r="C22" i="1"/>
  <c r="H21" i="1"/>
  <c r="F21" i="1"/>
  <c r="E21" i="1"/>
  <c r="H20" i="1"/>
  <c r="G20" i="1"/>
  <c r="F20" i="1"/>
  <c r="E20" i="1"/>
  <c r="D20" i="1"/>
  <c r="C20" i="1"/>
  <c r="H19" i="1"/>
  <c r="F19" i="1"/>
  <c r="E19" i="1"/>
  <c r="H18" i="1"/>
  <c r="F18" i="1"/>
  <c r="E18" i="1"/>
  <c r="H17" i="1"/>
  <c r="F17" i="1"/>
  <c r="E17" i="1"/>
  <c r="H16" i="1"/>
  <c r="F16" i="1"/>
  <c r="E16" i="1"/>
  <c r="H15" i="1"/>
  <c r="H14" i="1" s="1"/>
  <c r="F15" i="1"/>
  <c r="F14" i="1" s="1"/>
  <c r="E15" i="1"/>
  <c r="E14" i="1" s="1"/>
  <c r="G14" i="1"/>
  <c r="D14" i="1"/>
  <c r="C14" i="1"/>
  <c r="H13" i="1"/>
  <c r="H12" i="1" s="1"/>
  <c r="F13" i="1"/>
  <c r="F12" i="1" s="1"/>
  <c r="E13" i="1"/>
  <c r="G12" i="1"/>
  <c r="G9" i="1" s="1"/>
  <c r="E12" i="1"/>
  <c r="D12" i="1"/>
  <c r="C12" i="1"/>
  <c r="H11" i="1"/>
  <c r="H10" i="1" s="1"/>
  <c r="F11" i="1"/>
  <c r="E11" i="1"/>
  <c r="G10" i="1"/>
  <c r="F10" i="1"/>
  <c r="E10" i="1"/>
  <c r="D10" i="1"/>
  <c r="D9" i="1" s="1"/>
  <c r="C10" i="1"/>
  <c r="C9" i="1" s="1"/>
  <c r="H131" i="1" l="1"/>
  <c r="H84" i="1"/>
  <c r="G129" i="1"/>
  <c r="G135" i="1"/>
  <c r="H135" i="1" s="1"/>
  <c r="H136" i="1"/>
  <c r="H138" i="1"/>
  <c r="C129" i="1"/>
  <c r="C128" i="1" s="1"/>
  <c r="C147" i="1" s="1"/>
  <c r="C123" i="1"/>
  <c r="E9" i="1"/>
  <c r="D132" i="1"/>
  <c r="D129" i="1"/>
  <c r="D128" i="1" s="1"/>
  <c r="D147" i="1" s="1"/>
  <c r="F9" i="1"/>
  <c r="G132" i="1"/>
  <c r="H132" i="1" s="1"/>
  <c r="H133" i="1"/>
  <c r="F72" i="1"/>
  <c r="F136" i="1"/>
  <c r="F135" i="1" s="1"/>
  <c r="F84" i="1"/>
  <c r="F138" i="1" s="1"/>
  <c r="E133" i="1"/>
  <c r="E132" i="1" s="1"/>
  <c r="E62" i="1"/>
  <c r="E94" i="1"/>
  <c r="E84" i="1" s="1"/>
  <c r="E138" i="1" s="1"/>
  <c r="H9" i="1"/>
  <c r="H124" i="1" s="1"/>
  <c r="F133" i="1"/>
  <c r="F132" i="1" s="1"/>
  <c r="F62" i="1"/>
  <c r="F94" i="1"/>
  <c r="E136" i="1"/>
  <c r="E135" i="1" s="1"/>
  <c r="F145" i="1"/>
  <c r="F144" i="1" s="1"/>
  <c r="C62" i="1"/>
  <c r="G72" i="1"/>
  <c r="G123" i="1" s="1"/>
  <c r="D62" i="1"/>
  <c r="D123" i="1" s="1"/>
  <c r="F129" i="1" l="1"/>
  <c r="F128" i="1" s="1"/>
  <c r="F147" i="1" s="1"/>
  <c r="F123" i="1"/>
  <c r="G128" i="1"/>
  <c r="G147" i="1" s="1"/>
  <c r="H129" i="1"/>
  <c r="H128" i="1" s="1"/>
  <c r="H148" i="1" s="1"/>
  <c r="E129" i="1"/>
  <c r="E128" i="1" s="1"/>
  <c r="E147" i="1" s="1"/>
  <c r="E123" i="1"/>
</calcChain>
</file>

<file path=xl/sharedStrings.xml><?xml version="1.0" encoding="utf-8"?>
<sst xmlns="http://schemas.openxmlformats.org/spreadsheetml/2006/main" count="145" uniqueCount="124">
  <si>
    <t>GOBIERNO DEL ESTADO LIBRE Y SOBERANO DE QUINTANA ROO</t>
  </si>
  <si>
    <t>ESTADO ANALÍTICO DE INGRESOS</t>
  </si>
  <si>
    <t>Del 1 de enero al 31 de diciembre de 2018</t>
  </si>
  <si>
    <t>(en pesos)</t>
  </si>
  <si>
    <t>Rubro de Ingresos</t>
  </si>
  <si>
    <t>Estimado</t>
  </si>
  <si>
    <t>Ampliaciones y
(Reducciones)</t>
  </si>
  <si>
    <t>Modificado</t>
  </si>
  <si>
    <t>Devengado</t>
  </si>
  <si>
    <t>Recaudado</t>
  </si>
  <si>
    <t>Diferencia</t>
  </si>
  <si>
    <t>Impuestos</t>
  </si>
  <si>
    <t>Impuestos sobre los ingresos</t>
  </si>
  <si>
    <t>Al libre ejercicio de profesiones y actividades lucrativas</t>
  </si>
  <si>
    <t>Impuestos sobre el patrimonio</t>
  </si>
  <si>
    <t>Sobre uso o tenencia vehicular</t>
  </si>
  <si>
    <t>Impuestos sobre la producción, el consumo y las transacciones</t>
  </si>
  <si>
    <t>Sobre enajenación de vehículos de motor usados entre particulares</t>
  </si>
  <si>
    <t>Al hospedaje</t>
  </si>
  <si>
    <t>Sobre la extracción de materiales del suelo y subsuelo</t>
  </si>
  <si>
    <t>Cedular por la enajenación de bienes inmuebles</t>
  </si>
  <si>
    <t>A las erogaciones en juegos y concursos</t>
  </si>
  <si>
    <t>Impuestos sobre nóminas y asimilables</t>
  </si>
  <si>
    <t>Sobre nóminas</t>
  </si>
  <si>
    <t>Accesorios</t>
  </si>
  <si>
    <t>Recargos</t>
  </si>
  <si>
    <t>Multas</t>
  </si>
  <si>
    <t>Gastos de ejecución</t>
  </si>
  <si>
    <t>Cuotas y Aportaciones de seguridad social</t>
  </si>
  <si>
    <t>Contribuciones de mejoras</t>
  </si>
  <si>
    <t>Derechos</t>
  </si>
  <si>
    <t>Derechos por prestación de servicios</t>
  </si>
  <si>
    <t>Expedición de licencias de bebidas alcohólicas</t>
  </si>
  <si>
    <t>Servicios de tránsito y control vehicular</t>
  </si>
  <si>
    <t>De la verificación, control y fiscalización de obra pública</t>
  </si>
  <si>
    <t>De la constancia de compatibilidad urbanística</t>
  </si>
  <si>
    <t>Servicios otorgados por las autoridades de los servicios estatales de salud</t>
  </si>
  <si>
    <t>Expedición de escrituras públicas y autorización de protocolos</t>
  </si>
  <si>
    <t>Legalización de firmas y certificación de copias y documentos</t>
  </si>
  <si>
    <t>Del registro civil</t>
  </si>
  <si>
    <t>Registro de títulos profesionales</t>
  </si>
  <si>
    <t>Del registro público de la propiedad y del comercio</t>
  </si>
  <si>
    <t>De los servicios prestados por las autoridades de la secretaría de ecología y medio ambiente</t>
  </si>
  <si>
    <t>Servicios que otorga la secretaría de educación y cultura</t>
  </si>
  <si>
    <t>De los servicios de la dirección general de notarías</t>
  </si>
  <si>
    <t>Por los servicios de la unidad de transparencia</t>
  </si>
  <si>
    <t>De los servicios que otorga la secretaría de infraestructura y transporte</t>
  </si>
  <si>
    <t>De los servicios que otorgan las autoridades laborales del estado</t>
  </si>
  <si>
    <t>Del registro estatal de peritos valuadores</t>
  </si>
  <si>
    <t>Por los servicios que presta la secretaría de finanzas y planeación</t>
  </si>
  <si>
    <t>Por servicios de la fiscalía general del estado</t>
  </si>
  <si>
    <t>Por los servicios que presta la secretaría de seguridad pública</t>
  </si>
  <si>
    <t>Por los servicios que presta la secretaría de gobierno</t>
  </si>
  <si>
    <t>Por los servicios que presta la secretaría de desarrollo urbano y vivienda</t>
  </si>
  <si>
    <t>De los servicios prestados por el centro estatal de evaluación y control de confianza</t>
  </si>
  <si>
    <t>Por los servicios que presta la secretaría de turismo</t>
  </si>
  <si>
    <t>Productos</t>
  </si>
  <si>
    <t>Productos de tipo corriente</t>
  </si>
  <si>
    <t>Explotación de bienes muebles e inmuebles</t>
  </si>
  <si>
    <t>Periódico oficial del estado</t>
  </si>
  <si>
    <t>Publicaciones oficiales</t>
  </si>
  <si>
    <t>Productos diversos</t>
  </si>
  <si>
    <t>Rendimientos financieros</t>
  </si>
  <si>
    <t>Productos de capital</t>
  </si>
  <si>
    <t>Venta de bienes muebles e inmuebles</t>
  </si>
  <si>
    <t>Aprovechamientos</t>
  </si>
  <si>
    <t>Aprovechamientos de tipo corriente</t>
  </si>
  <si>
    <t>Donaciones de particulares</t>
  </si>
  <si>
    <t>Aprovechamientos diversos</t>
  </si>
  <si>
    <t>Impuesto Sobre Tenencia o Uso de Vehículos</t>
  </si>
  <si>
    <t>Impuesto Sobre Automóviles Nuevos</t>
  </si>
  <si>
    <t>Otros Ingresos por Coordinación</t>
  </si>
  <si>
    <t>Aprovechamientos de capital</t>
  </si>
  <si>
    <t>Ingresos por ventas de bienes y servicios</t>
  </si>
  <si>
    <t>Participaciones y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</si>
  <si>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</si>
  <si>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</si>
  <si>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</si>
  <si>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</si>
  <si>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</si>
  <si>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Fondo de Compensación del ISAN</t>
  </si>
  <si>
    <t>Fondo de Compensación de REPECOS e Intermedios</t>
  </si>
  <si>
    <t>Participaciones de Gasolina y Diesel</t>
  </si>
  <si>
    <t>Fondo de Impuesto Sobre la Renta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</si>
  <si>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</si>
  <si>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</si>
  <si>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</si>
  <si>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</si>
  <si>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</si>
  <si>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</si>
  <si>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</si>
  <si>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</si>
  <si>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</si>
  <si>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</si>
  <si>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</si>
  <si>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</si>
  <si>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</si>
  <si>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</si>
  <si>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</si>
  <si>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</si>
  <si>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</si>
  <si>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</si>
  <si>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Aportaciones especiales federales</t>
  </si>
  <si>
    <t>Ingresos para universidades del estado</t>
  </si>
  <si>
    <t>Fondo de Estabilización de los Ingresos de las Entidades Federativas</t>
  </si>
  <si>
    <t>Transferencias, Asignaciones, Subsidios y Otras ayudas</t>
  </si>
  <si>
    <t>Ingresos derivados de financiamientos</t>
  </si>
  <si>
    <t>Endeudamiento interno</t>
  </si>
  <si>
    <t>Empréstitos</t>
  </si>
  <si>
    <t>Endeudamiento externo</t>
  </si>
  <si>
    <t>Total</t>
  </si>
  <si>
    <t>Ingresos excedentes</t>
  </si>
  <si>
    <t>Estado Analítico de Ingresos por Fuente de Financiamiento</t>
  </si>
  <si>
    <t>Ampliaciones y (Reducciones)</t>
  </si>
  <si>
    <t>Ingresos del Gobierno</t>
  </si>
  <si>
    <t>Contribuciones de Mejoras</t>
  </si>
  <si>
    <t>Corriente</t>
  </si>
  <si>
    <t>Capital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</si>
  <si>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</si>
  <si>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</si>
  <si>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</si>
  <si>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</si>
  <si>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</si>
  <si>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Nota: Las cifras pueden presentar diferencias por redondeo. 120419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</si>
</sst>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0"/>
      <name val="Futura T OT"/>
      <family val="3"/>
    </font>
    <font>
      <sz val="10"/>
      <color theme="1" tint="0.34998626667073579"/>
      <name val="Futura T OT"/>
      <family val="3"/>
    </font>
    <font>
      <sz val="12"/>
      <color theme="0"/>
      <name val="Futura Md BT"/>
      <family val="2"/>
    </font>
    <font>
      <sz val="8"/>
      <color theme="0"/>
      <name val="Futura T OT"/>
      <family val="3"/>
    </font>
    <font>
      <sz val="8"/>
      <color theme="1" tint="0.34998626667073579"/>
      <name val="Futura T OT"/>
      <family val="3"/>
    </font>
    <font>
      <b/>
      <sz val="8"/>
      <color theme="1" tint="0.34998626667073579"/>
      <name val="Futura T OT"/>
      <family val="3"/>
    </font>
    <font>
      <b/>
      <sz val="10"/>
      <name val="Futura T OT"/>
      <family val="3"/>
    </font>
    <font>
      <b/>
      <sz val="8"/>
      <name val="Futura T OT"/>
      <family val="3"/>
    </font>
    <font>
      <sz val="10"/>
      <name val="Futura T OT"/>
      <family val="3"/>
    </font>
    <font>
      <sz val="8"/>
      <name val="Futura T OT"/>
      <family val="3"/>
    </font>
  </fonts>
  <fills count="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 indent="1"/>
    </xf>
    <xf numFmtId="0" fontId="7" fillId="5" borderId="0" xfId="0" applyFont="1" applyFill="1" applyBorder="1" applyAlignment="1">
      <alignment vertical="center"/>
    </xf>
    <xf numFmtId="3" fontId="8" fillId="5" borderId="0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6.115\HD%20Estadistica\10%20Ingresos%20del%20estado\Informe%20del%20conac\LGCG\2018\4T\T4%20Estado%20analitico%20de%20ingresos%202018%20(definitiv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DIC"/>
      <sheetName val="Recaudado '18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149"/>
  <sheetViews>
    <sheetView showGridLines="0" tabSelected="1" zoomScale="85" zoomScaleNormal="85" workbookViewId="0">
      <pane ySplit="7" topLeftCell="A8" activePane="bottomLeft" state="frozen"/>
      <selection activeCell="A8" sqref="A8"/>
      <selection pane="bottomLeft" activeCell="G17" sqref="G17"/>
    </sheetView>
  </sheetViews>
  <sheetFormatPr baseColWidth="10" defaultRowHeight="15" customHeight="1" x14ac:dyDescent="0.25"/>
  <cols>
    <col min="1" max="1" width="1.5703125" style="2" customWidth="1"/>
    <col min="2" max="2" width="68.28515625" style="2" customWidth="1"/>
    <col min="3" max="3" width="14.140625" style="2" bestFit="1" customWidth="1"/>
    <col min="4" max="4" width="13.28515625" style="2" customWidth="1"/>
    <col min="5" max="6" width="14.140625" style="2" bestFit="1" customWidth="1"/>
    <col min="7" max="7" width="15.42578125" style="2" bestFit="1" customWidth="1"/>
    <col min="8" max="8" width="14.28515625" style="2" customWidth="1"/>
    <col min="9" max="16384" width="11.42578125" style="2"/>
  </cols>
  <sheetData>
    <row r="2" spans="2:8" ht="15" customHeight="1" x14ac:dyDescent="0.25">
      <c r="B2" s="1" t="s">
        <v>0</v>
      </c>
      <c r="C2" s="1"/>
      <c r="D2" s="1"/>
      <c r="E2" s="1"/>
      <c r="F2" s="1"/>
      <c r="G2" s="1"/>
      <c r="H2" s="1"/>
    </row>
    <row r="3" spans="2:8" ht="15.75" x14ac:dyDescent="0.25">
      <c r="B3" s="3" t="s">
        <v>1</v>
      </c>
      <c r="C3" s="1"/>
      <c r="D3" s="1"/>
      <c r="E3" s="1"/>
      <c r="F3" s="1"/>
      <c r="G3" s="1"/>
      <c r="H3" s="1"/>
    </row>
    <row r="4" spans="2:8" ht="15" customHeight="1" x14ac:dyDescent="0.25">
      <c r="B4" s="1" t="s">
        <v>2</v>
      </c>
      <c r="C4" s="1"/>
      <c r="D4" s="1"/>
      <c r="E4" s="1"/>
      <c r="F4" s="1"/>
      <c r="G4" s="1"/>
      <c r="H4" s="1"/>
    </row>
    <row r="5" spans="2:8" ht="15" customHeight="1" x14ac:dyDescent="0.25">
      <c r="B5" s="4" t="s">
        <v>3</v>
      </c>
      <c r="C5" s="1"/>
      <c r="D5" s="1"/>
      <c r="E5" s="1"/>
      <c r="F5" s="1"/>
      <c r="G5" s="1"/>
      <c r="H5" s="1"/>
    </row>
    <row r="6" spans="2:8" ht="15" customHeight="1" x14ac:dyDescent="0.25">
      <c r="B6" s="5"/>
      <c r="C6" s="5"/>
      <c r="D6" s="5"/>
      <c r="E6" s="5"/>
      <c r="F6" s="5"/>
      <c r="G6" s="5"/>
      <c r="H6" s="5"/>
    </row>
    <row r="7" spans="2:8" ht="30" customHeight="1" x14ac:dyDescent="0.25">
      <c r="B7" s="6" t="s">
        <v>4</v>
      </c>
      <c r="C7" s="6" t="s">
        <v>5</v>
      </c>
      <c r="D7" s="7" t="s">
        <v>6</v>
      </c>
      <c r="E7" s="6" t="s">
        <v>7</v>
      </c>
      <c r="F7" s="6" t="s">
        <v>8</v>
      </c>
      <c r="G7" s="6" t="s">
        <v>9</v>
      </c>
      <c r="H7" s="6" t="s">
        <v>10</v>
      </c>
    </row>
    <row r="8" spans="2:8" ht="15" customHeight="1" x14ac:dyDescent="0.25">
      <c r="B8" s="8"/>
      <c r="C8" s="9"/>
      <c r="D8" s="9"/>
      <c r="E8" s="9"/>
      <c r="F8" s="9"/>
      <c r="G8" s="9"/>
      <c r="H8" s="10"/>
    </row>
    <row r="9" spans="2:8" ht="15" customHeight="1" x14ac:dyDescent="0.25">
      <c r="B9" s="11" t="s">
        <v>11</v>
      </c>
      <c r="C9" s="12">
        <f>SUM(C10,C12,C14,C20,C22)</f>
        <v>3218966664</v>
      </c>
      <c r="D9" s="12">
        <f t="shared" ref="D9:G9" si="0">SUM(D10,D12,D14,D20,D22)</f>
        <v>0</v>
      </c>
      <c r="E9" s="12">
        <f t="shared" si="0"/>
        <v>3218966664</v>
      </c>
      <c r="F9" s="12">
        <f t="shared" si="0"/>
        <v>3558431549.2999997</v>
      </c>
      <c r="G9" s="12">
        <f t="shared" si="0"/>
        <v>3558431549.2999997</v>
      </c>
      <c r="H9" s="12">
        <f>SUM(H10,H12,H14,H20,H22)</f>
        <v>339464885.29999971</v>
      </c>
    </row>
    <row r="10" spans="2:8" ht="15" customHeight="1" x14ac:dyDescent="0.25">
      <c r="B10" s="13" t="s">
        <v>12</v>
      </c>
      <c r="C10" s="14">
        <f>C11</f>
        <v>5149163</v>
      </c>
      <c r="D10" s="14">
        <f t="shared" ref="D10:G10" si="1">D11</f>
        <v>0</v>
      </c>
      <c r="E10" s="14">
        <f t="shared" si="1"/>
        <v>5149163</v>
      </c>
      <c r="F10" s="14">
        <f t="shared" si="1"/>
        <v>5366893</v>
      </c>
      <c r="G10" s="14">
        <f t="shared" si="1"/>
        <v>5366893</v>
      </c>
      <c r="H10" s="14">
        <f>H11</f>
        <v>217730</v>
      </c>
    </row>
    <row r="11" spans="2:8" ht="15" customHeight="1" x14ac:dyDescent="0.25">
      <c r="B11" s="15" t="s">
        <v>13</v>
      </c>
      <c r="C11" s="16">
        <v>5149163</v>
      </c>
      <c r="D11" s="16">
        <v>0</v>
      </c>
      <c r="E11" s="16">
        <f>C11+D11</f>
        <v>5149163</v>
      </c>
      <c r="F11" s="16">
        <f>G11</f>
        <v>5366893</v>
      </c>
      <c r="G11" s="16">
        <v>5366893</v>
      </c>
      <c r="H11" s="16">
        <f>G11-C11</f>
        <v>217730</v>
      </c>
    </row>
    <row r="12" spans="2:8" ht="15" customHeight="1" x14ac:dyDescent="0.25">
      <c r="B12" s="17" t="s">
        <v>14</v>
      </c>
      <c r="C12" s="18">
        <f>C13</f>
        <v>74493042</v>
      </c>
      <c r="D12" s="18">
        <f t="shared" ref="D12:G12" si="2">D13</f>
        <v>0</v>
      </c>
      <c r="E12" s="18">
        <f t="shared" si="2"/>
        <v>74493042</v>
      </c>
      <c r="F12" s="18">
        <f t="shared" si="2"/>
        <v>88200539</v>
      </c>
      <c r="G12" s="18">
        <f t="shared" si="2"/>
        <v>88200539</v>
      </c>
      <c r="H12" s="18">
        <f>H13</f>
        <v>13707497</v>
      </c>
    </row>
    <row r="13" spans="2:8" ht="15" customHeight="1" x14ac:dyDescent="0.25">
      <c r="B13" s="15" t="s">
        <v>15</v>
      </c>
      <c r="C13" s="16">
        <v>74493042</v>
      </c>
      <c r="D13" s="16">
        <v>0</v>
      </c>
      <c r="E13" s="16">
        <f>C13+D13</f>
        <v>74493042</v>
      </c>
      <c r="F13" s="16">
        <f>G13</f>
        <v>88200539</v>
      </c>
      <c r="G13" s="16">
        <v>88200539</v>
      </c>
      <c r="H13" s="16">
        <f>G13-C13</f>
        <v>13707497</v>
      </c>
    </row>
    <row r="14" spans="2:8" ht="15" customHeight="1" x14ac:dyDescent="0.25">
      <c r="B14" s="17" t="s">
        <v>16</v>
      </c>
      <c r="C14" s="18">
        <f>SUM(C15:C19)</f>
        <v>1563484463</v>
      </c>
      <c r="D14" s="18">
        <f t="shared" ref="D14:G14" si="3">SUM(D15:D19)</f>
        <v>0</v>
      </c>
      <c r="E14" s="18">
        <f t="shared" si="3"/>
        <v>1563484463</v>
      </c>
      <c r="F14" s="18">
        <f t="shared" si="3"/>
        <v>1602853400.3799996</v>
      </c>
      <c r="G14" s="18">
        <f t="shared" si="3"/>
        <v>1602853400.3799996</v>
      </c>
      <c r="H14" s="18">
        <f>SUM(H15:H19)</f>
        <v>39368937.379999638</v>
      </c>
    </row>
    <row r="15" spans="2:8" ht="15" customHeight="1" x14ac:dyDescent="0.25">
      <c r="B15" s="15" t="s">
        <v>17</v>
      </c>
      <c r="C15" s="16">
        <v>23091800</v>
      </c>
      <c r="D15" s="16">
        <v>0</v>
      </c>
      <c r="E15" s="16">
        <f t="shared" ref="E15:E19" si="4">C15+D15</f>
        <v>23091800</v>
      </c>
      <c r="F15" s="16">
        <f t="shared" ref="F15:F19" si="5">G15</f>
        <v>23061783</v>
      </c>
      <c r="G15" s="16">
        <v>23061783</v>
      </c>
      <c r="H15" s="16">
        <f t="shared" ref="H15:H19" si="6">G15-C15</f>
        <v>-30017</v>
      </c>
    </row>
    <row r="16" spans="2:8" ht="15" customHeight="1" x14ac:dyDescent="0.25">
      <c r="B16" s="15" t="s">
        <v>18</v>
      </c>
      <c r="C16" s="16">
        <v>1379782707</v>
      </c>
      <c r="D16" s="16">
        <v>0</v>
      </c>
      <c r="E16" s="16">
        <f t="shared" si="4"/>
        <v>1379782707</v>
      </c>
      <c r="F16" s="16">
        <f t="shared" si="5"/>
        <v>1406132048.3799996</v>
      </c>
      <c r="G16" s="16">
        <v>1406132048.3799996</v>
      </c>
      <c r="H16" s="16">
        <f t="shared" si="6"/>
        <v>26349341.379999638</v>
      </c>
    </row>
    <row r="17" spans="2:8" ht="15" customHeight="1" x14ac:dyDescent="0.25">
      <c r="B17" s="15" t="s">
        <v>19</v>
      </c>
      <c r="C17" s="16">
        <v>88010575</v>
      </c>
      <c r="D17" s="16">
        <v>0</v>
      </c>
      <c r="E17" s="16">
        <f t="shared" si="4"/>
        <v>88010575</v>
      </c>
      <c r="F17" s="16">
        <f t="shared" si="5"/>
        <v>73116982</v>
      </c>
      <c r="G17" s="16">
        <v>73116982</v>
      </c>
      <c r="H17" s="16">
        <f t="shared" si="6"/>
        <v>-14893593</v>
      </c>
    </row>
    <row r="18" spans="2:8" ht="15" customHeight="1" x14ac:dyDescent="0.25">
      <c r="B18" s="15" t="s">
        <v>20</v>
      </c>
      <c r="C18" s="16">
        <v>30345686</v>
      </c>
      <c r="D18" s="16">
        <v>0</v>
      </c>
      <c r="E18" s="16">
        <f t="shared" si="4"/>
        <v>30345686</v>
      </c>
      <c r="F18" s="16">
        <f t="shared" si="5"/>
        <v>33203837</v>
      </c>
      <c r="G18" s="16">
        <v>33203837</v>
      </c>
      <c r="H18" s="16">
        <f t="shared" si="6"/>
        <v>2858151</v>
      </c>
    </row>
    <row r="19" spans="2:8" ht="15" customHeight="1" x14ac:dyDescent="0.25">
      <c r="B19" s="15" t="s">
        <v>21</v>
      </c>
      <c r="C19" s="16">
        <v>42253695</v>
      </c>
      <c r="D19" s="16">
        <v>0</v>
      </c>
      <c r="E19" s="16">
        <f t="shared" si="4"/>
        <v>42253695</v>
      </c>
      <c r="F19" s="16">
        <f t="shared" si="5"/>
        <v>67338750</v>
      </c>
      <c r="G19" s="16">
        <v>67338750</v>
      </c>
      <c r="H19" s="16">
        <f t="shared" si="6"/>
        <v>25085055</v>
      </c>
    </row>
    <row r="20" spans="2:8" ht="15" customHeight="1" x14ac:dyDescent="0.25">
      <c r="B20" s="17" t="s">
        <v>22</v>
      </c>
      <c r="C20" s="18">
        <f>C21</f>
        <v>1532823084</v>
      </c>
      <c r="D20" s="18">
        <f t="shared" ref="D20:G20" si="7">D21</f>
        <v>0</v>
      </c>
      <c r="E20" s="18">
        <f t="shared" si="7"/>
        <v>1532823084</v>
      </c>
      <c r="F20" s="18">
        <f t="shared" si="7"/>
        <v>1795663519.9200001</v>
      </c>
      <c r="G20" s="18">
        <f t="shared" si="7"/>
        <v>1795663519.9200001</v>
      </c>
      <c r="H20" s="18">
        <f>H21</f>
        <v>262840435.92000008</v>
      </c>
    </row>
    <row r="21" spans="2:8" ht="15" customHeight="1" x14ac:dyDescent="0.25">
      <c r="B21" s="15" t="s">
        <v>23</v>
      </c>
      <c r="C21" s="16">
        <v>1532823084</v>
      </c>
      <c r="D21" s="16">
        <v>0</v>
      </c>
      <c r="E21" s="16">
        <f>C21+D21</f>
        <v>1532823084</v>
      </c>
      <c r="F21" s="16">
        <f>G21</f>
        <v>1795663519.9200001</v>
      </c>
      <c r="G21" s="16">
        <v>1795663519.9200001</v>
      </c>
      <c r="H21" s="16">
        <f t="shared" ref="H21" si="8">G21-C21</f>
        <v>262840435.92000008</v>
      </c>
    </row>
    <row r="22" spans="2:8" ht="15" customHeight="1" x14ac:dyDescent="0.25">
      <c r="B22" s="17" t="s">
        <v>24</v>
      </c>
      <c r="C22" s="18">
        <f>SUM(C23:C25)</f>
        <v>43016912</v>
      </c>
      <c r="D22" s="18">
        <f t="shared" ref="D22:G22" si="9">SUM(D23:D25)</f>
        <v>0</v>
      </c>
      <c r="E22" s="18">
        <f t="shared" si="9"/>
        <v>43016912</v>
      </c>
      <c r="F22" s="18">
        <f t="shared" si="9"/>
        <v>66347197</v>
      </c>
      <c r="G22" s="18">
        <f t="shared" si="9"/>
        <v>66347197</v>
      </c>
      <c r="H22" s="18">
        <f>SUM(H23:H25)</f>
        <v>23330285</v>
      </c>
    </row>
    <row r="23" spans="2:8" ht="15" customHeight="1" x14ac:dyDescent="0.25">
      <c r="B23" s="15" t="s">
        <v>25</v>
      </c>
      <c r="C23" s="16">
        <v>21913984</v>
      </c>
      <c r="D23" s="16">
        <v>0</v>
      </c>
      <c r="E23" s="16">
        <f t="shared" ref="E23:E25" si="10">C23+D23</f>
        <v>21913984</v>
      </c>
      <c r="F23" s="16">
        <f t="shared" ref="F23:F25" si="11">G23</f>
        <v>24404182</v>
      </c>
      <c r="G23" s="16">
        <v>24404182</v>
      </c>
      <c r="H23" s="16">
        <f t="shared" ref="H23:H29" si="12">G23-C23</f>
        <v>2490198</v>
      </c>
    </row>
    <row r="24" spans="2:8" ht="15" customHeight="1" x14ac:dyDescent="0.25">
      <c r="B24" s="15" t="s">
        <v>26</v>
      </c>
      <c r="C24" s="16">
        <v>9138096</v>
      </c>
      <c r="D24" s="16">
        <v>0</v>
      </c>
      <c r="E24" s="16">
        <f t="shared" si="10"/>
        <v>9138096</v>
      </c>
      <c r="F24" s="16">
        <f t="shared" si="11"/>
        <v>21576723</v>
      </c>
      <c r="G24" s="16">
        <v>21576723</v>
      </c>
      <c r="H24" s="16">
        <f t="shared" si="12"/>
        <v>12438627</v>
      </c>
    </row>
    <row r="25" spans="2:8" ht="15" customHeight="1" x14ac:dyDescent="0.25">
      <c r="B25" s="15" t="s">
        <v>27</v>
      </c>
      <c r="C25" s="16">
        <v>11964832</v>
      </c>
      <c r="D25" s="16">
        <v>0</v>
      </c>
      <c r="E25" s="16">
        <f t="shared" si="10"/>
        <v>11964832</v>
      </c>
      <c r="F25" s="16">
        <f t="shared" si="11"/>
        <v>20366292</v>
      </c>
      <c r="G25" s="16">
        <v>20366292</v>
      </c>
      <c r="H25" s="16">
        <f t="shared" si="12"/>
        <v>8401460</v>
      </c>
    </row>
    <row r="26" spans="2:8" ht="15" customHeight="1" x14ac:dyDescent="0.25">
      <c r="B26" s="19"/>
      <c r="C26" s="20"/>
      <c r="D26" s="20"/>
      <c r="E26" s="20"/>
      <c r="F26" s="20"/>
      <c r="G26" s="20"/>
      <c r="H26" s="20"/>
    </row>
    <row r="27" spans="2:8" ht="15" customHeight="1" x14ac:dyDescent="0.25">
      <c r="B27" s="11" t="s">
        <v>28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12"/>
        <v>0</v>
      </c>
    </row>
    <row r="28" spans="2:8" ht="15" customHeight="1" x14ac:dyDescent="0.25">
      <c r="B28" s="21"/>
      <c r="C28" s="22"/>
      <c r="D28" s="22"/>
      <c r="E28" s="22"/>
      <c r="F28" s="22"/>
      <c r="G28" s="22"/>
      <c r="H28" s="22"/>
    </row>
    <row r="29" spans="2:8" ht="15" customHeight="1" x14ac:dyDescent="0.25">
      <c r="B29" s="11" t="s">
        <v>29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12"/>
        <v>0</v>
      </c>
    </row>
    <row r="30" spans="2:8" ht="15" customHeight="1" x14ac:dyDescent="0.25">
      <c r="B30" s="21"/>
      <c r="C30" s="22"/>
      <c r="D30" s="22"/>
      <c r="E30" s="22"/>
      <c r="F30" s="22"/>
      <c r="G30" s="22"/>
      <c r="H30" s="22"/>
    </row>
    <row r="31" spans="2:8" ht="15" customHeight="1" x14ac:dyDescent="0.25">
      <c r="B31" s="11" t="s">
        <v>30</v>
      </c>
      <c r="C31" s="12">
        <f>SUM(C32,C57)</f>
        <v>1209526934</v>
      </c>
      <c r="D31" s="12">
        <f t="shared" ref="D31:G31" si="13">SUM(D32,D57)</f>
        <v>0</v>
      </c>
      <c r="E31" s="12">
        <f t="shared" si="13"/>
        <v>1209526934</v>
      </c>
      <c r="F31" s="12">
        <f t="shared" si="13"/>
        <v>1487547617.5699999</v>
      </c>
      <c r="G31" s="12">
        <f t="shared" si="13"/>
        <v>1487547617.5699999</v>
      </c>
      <c r="H31" s="12">
        <f>SUM(H32,H57)</f>
        <v>278020683.56999999</v>
      </c>
    </row>
    <row r="32" spans="2:8" ht="15" customHeight="1" x14ac:dyDescent="0.25">
      <c r="B32" s="13" t="s">
        <v>31</v>
      </c>
      <c r="C32" s="14">
        <f>SUM(C33:C56)</f>
        <v>1164412747</v>
      </c>
      <c r="D32" s="14">
        <f t="shared" ref="D32:G32" si="14">SUM(D33:D56)</f>
        <v>0</v>
      </c>
      <c r="E32" s="14">
        <f t="shared" si="14"/>
        <v>1164412747</v>
      </c>
      <c r="F32" s="14">
        <f t="shared" si="14"/>
        <v>1404907812.5699999</v>
      </c>
      <c r="G32" s="14">
        <f t="shared" si="14"/>
        <v>1404907812.5699999</v>
      </c>
      <c r="H32" s="14">
        <f>SUM(H33:H56)</f>
        <v>240495065.56999999</v>
      </c>
    </row>
    <row r="33" spans="2:8" ht="15" customHeight="1" x14ac:dyDescent="0.25">
      <c r="B33" s="15" t="s">
        <v>32</v>
      </c>
      <c r="C33" s="16">
        <v>275546244</v>
      </c>
      <c r="D33" s="16">
        <v>0</v>
      </c>
      <c r="E33" s="16">
        <f t="shared" ref="E33:E56" si="15">C33+D33</f>
        <v>275546244</v>
      </c>
      <c r="F33" s="16">
        <f t="shared" ref="F33:F60" si="16">G33</f>
        <v>244977815</v>
      </c>
      <c r="G33" s="16">
        <v>244977815</v>
      </c>
      <c r="H33" s="16">
        <f t="shared" ref="H33:H56" si="17">G33-C33</f>
        <v>-30568429</v>
      </c>
    </row>
    <row r="34" spans="2:8" ht="15" customHeight="1" x14ac:dyDescent="0.25">
      <c r="B34" s="15" t="s">
        <v>33</v>
      </c>
      <c r="C34" s="16">
        <v>180856015</v>
      </c>
      <c r="D34" s="16">
        <v>0</v>
      </c>
      <c r="E34" s="16">
        <f t="shared" si="15"/>
        <v>180856015</v>
      </c>
      <c r="F34" s="16">
        <f t="shared" si="16"/>
        <v>196568207</v>
      </c>
      <c r="G34" s="16">
        <v>196568207</v>
      </c>
      <c r="H34" s="16">
        <f t="shared" si="17"/>
        <v>15712192</v>
      </c>
    </row>
    <row r="35" spans="2:8" ht="15" customHeight="1" x14ac:dyDescent="0.25">
      <c r="B35" s="15" t="s">
        <v>34</v>
      </c>
      <c r="C35" s="16">
        <v>3644078</v>
      </c>
      <c r="D35" s="16">
        <v>0</v>
      </c>
      <c r="E35" s="16">
        <f t="shared" si="15"/>
        <v>3644078</v>
      </c>
      <c r="F35" s="16">
        <f t="shared" si="16"/>
        <v>4913212</v>
      </c>
      <c r="G35" s="16">
        <v>4913212</v>
      </c>
      <c r="H35" s="16">
        <f t="shared" si="17"/>
        <v>1269134</v>
      </c>
    </row>
    <row r="36" spans="2:8" ht="15" customHeight="1" x14ac:dyDescent="0.25">
      <c r="B36" s="15" t="s">
        <v>35</v>
      </c>
      <c r="C36" s="16">
        <v>80985078</v>
      </c>
      <c r="D36" s="16">
        <v>0</v>
      </c>
      <c r="E36" s="16">
        <f t="shared" si="15"/>
        <v>80985078</v>
      </c>
      <c r="F36" s="16">
        <f t="shared" si="16"/>
        <v>230551251</v>
      </c>
      <c r="G36" s="16">
        <v>230551251</v>
      </c>
      <c r="H36" s="16">
        <f t="shared" si="17"/>
        <v>149566173</v>
      </c>
    </row>
    <row r="37" spans="2:8" ht="15" customHeight="1" x14ac:dyDescent="0.25">
      <c r="B37" s="15" t="s">
        <v>36</v>
      </c>
      <c r="C37" s="16">
        <v>6927633</v>
      </c>
      <c r="D37" s="16">
        <v>0</v>
      </c>
      <c r="E37" s="16">
        <f t="shared" si="15"/>
        <v>6927633</v>
      </c>
      <c r="F37" s="16">
        <f t="shared" si="16"/>
        <v>7772493</v>
      </c>
      <c r="G37" s="16">
        <v>7772493</v>
      </c>
      <c r="H37" s="16">
        <f t="shared" si="17"/>
        <v>844860</v>
      </c>
    </row>
    <row r="38" spans="2:8" ht="15" customHeight="1" x14ac:dyDescent="0.25">
      <c r="B38" s="15" t="s">
        <v>37</v>
      </c>
      <c r="C38" s="16">
        <v>35061062</v>
      </c>
      <c r="D38" s="16">
        <v>0</v>
      </c>
      <c r="E38" s="16">
        <f t="shared" si="15"/>
        <v>35061062</v>
      </c>
      <c r="F38" s="16">
        <f t="shared" si="16"/>
        <v>39803564</v>
      </c>
      <c r="G38" s="16">
        <v>39803564</v>
      </c>
      <c r="H38" s="16">
        <f t="shared" si="17"/>
        <v>4742502</v>
      </c>
    </row>
    <row r="39" spans="2:8" ht="15" customHeight="1" x14ac:dyDescent="0.25">
      <c r="B39" s="15" t="s">
        <v>38</v>
      </c>
      <c r="C39" s="16">
        <v>964579</v>
      </c>
      <c r="D39" s="16">
        <v>0</v>
      </c>
      <c r="E39" s="16">
        <f t="shared" si="15"/>
        <v>964579</v>
      </c>
      <c r="F39" s="16">
        <f t="shared" si="16"/>
        <v>916747</v>
      </c>
      <c r="G39" s="16">
        <v>916747</v>
      </c>
      <c r="H39" s="16">
        <f t="shared" si="17"/>
        <v>-47832</v>
      </c>
    </row>
    <row r="40" spans="2:8" ht="15" customHeight="1" x14ac:dyDescent="0.25">
      <c r="B40" s="15" t="s">
        <v>39</v>
      </c>
      <c r="C40" s="16">
        <v>7125532</v>
      </c>
      <c r="D40" s="16">
        <v>0</v>
      </c>
      <c r="E40" s="16">
        <f t="shared" si="15"/>
        <v>7125532</v>
      </c>
      <c r="F40" s="16">
        <f t="shared" si="16"/>
        <v>9695445.2199999988</v>
      </c>
      <c r="G40" s="16">
        <v>9695445.2199999988</v>
      </c>
      <c r="H40" s="16">
        <f t="shared" si="17"/>
        <v>2569913.2199999988</v>
      </c>
    </row>
    <row r="41" spans="2:8" ht="15" customHeight="1" x14ac:dyDescent="0.25">
      <c r="B41" s="15" t="s">
        <v>40</v>
      </c>
      <c r="C41" s="16">
        <v>65500</v>
      </c>
      <c r="D41" s="16">
        <v>0</v>
      </c>
      <c r="E41" s="16">
        <f t="shared" si="15"/>
        <v>65500</v>
      </c>
      <c r="F41" s="16">
        <f t="shared" si="16"/>
        <v>15428</v>
      </c>
      <c r="G41" s="16">
        <v>15428</v>
      </c>
      <c r="H41" s="16">
        <f t="shared" si="17"/>
        <v>-50072</v>
      </c>
    </row>
    <row r="42" spans="2:8" ht="15" customHeight="1" x14ac:dyDescent="0.25">
      <c r="B42" s="15" t="s">
        <v>41</v>
      </c>
      <c r="C42" s="16">
        <v>525842469</v>
      </c>
      <c r="D42" s="16">
        <v>0</v>
      </c>
      <c r="E42" s="16">
        <f t="shared" si="15"/>
        <v>525842469</v>
      </c>
      <c r="F42" s="16">
        <f t="shared" si="16"/>
        <v>618918026.99000001</v>
      </c>
      <c r="G42" s="16">
        <v>618918026.99000001</v>
      </c>
      <c r="H42" s="16">
        <f t="shared" si="17"/>
        <v>93075557.99000001</v>
      </c>
    </row>
    <row r="43" spans="2:8" ht="15" customHeight="1" x14ac:dyDescent="0.25">
      <c r="B43" s="15" t="s">
        <v>42</v>
      </c>
      <c r="C43" s="16">
        <v>12632961</v>
      </c>
      <c r="D43" s="16">
        <v>0</v>
      </c>
      <c r="E43" s="16">
        <f t="shared" si="15"/>
        <v>12632961</v>
      </c>
      <c r="F43" s="16">
        <f t="shared" si="16"/>
        <v>10074498</v>
      </c>
      <c r="G43" s="16">
        <v>10074498</v>
      </c>
      <c r="H43" s="16">
        <f t="shared" si="17"/>
        <v>-2558463</v>
      </c>
    </row>
    <row r="44" spans="2:8" ht="15" customHeight="1" x14ac:dyDescent="0.25">
      <c r="B44" s="15" t="s">
        <v>43</v>
      </c>
      <c r="C44" s="16">
        <v>7627054</v>
      </c>
      <c r="D44" s="16">
        <v>0</v>
      </c>
      <c r="E44" s="16">
        <f t="shared" si="15"/>
        <v>7627054</v>
      </c>
      <c r="F44" s="16">
        <f t="shared" si="16"/>
        <v>6672433</v>
      </c>
      <c r="G44" s="16">
        <v>6672433</v>
      </c>
      <c r="H44" s="16">
        <f t="shared" si="17"/>
        <v>-954621</v>
      </c>
    </row>
    <row r="45" spans="2:8" ht="15" customHeight="1" x14ac:dyDescent="0.25">
      <c r="B45" s="15" t="s">
        <v>44</v>
      </c>
      <c r="C45" s="16">
        <v>7008655</v>
      </c>
      <c r="D45" s="16">
        <v>0</v>
      </c>
      <c r="E45" s="16">
        <f t="shared" si="15"/>
        <v>7008655</v>
      </c>
      <c r="F45" s="16">
        <f t="shared" si="16"/>
        <v>6336390</v>
      </c>
      <c r="G45" s="16">
        <v>6336390</v>
      </c>
      <c r="H45" s="16">
        <f t="shared" si="17"/>
        <v>-672265</v>
      </c>
    </row>
    <row r="46" spans="2:8" ht="15" customHeight="1" x14ac:dyDescent="0.25">
      <c r="B46" s="15" t="s">
        <v>45</v>
      </c>
      <c r="C46" s="16">
        <v>0</v>
      </c>
      <c r="D46" s="16">
        <v>0</v>
      </c>
      <c r="E46" s="16">
        <f t="shared" si="15"/>
        <v>0</v>
      </c>
      <c r="F46" s="16">
        <f t="shared" si="16"/>
        <v>2165</v>
      </c>
      <c r="G46" s="16">
        <v>2165</v>
      </c>
      <c r="H46" s="16">
        <f t="shared" si="17"/>
        <v>2165</v>
      </c>
    </row>
    <row r="47" spans="2:8" ht="15" customHeight="1" x14ac:dyDescent="0.25">
      <c r="B47" s="15" t="s">
        <v>46</v>
      </c>
      <c r="C47" s="16">
        <v>582719</v>
      </c>
      <c r="D47" s="16">
        <v>0</v>
      </c>
      <c r="E47" s="16">
        <f t="shared" si="15"/>
        <v>582719</v>
      </c>
      <c r="F47" s="16">
        <f t="shared" si="16"/>
        <v>566700</v>
      </c>
      <c r="G47" s="16">
        <v>566700</v>
      </c>
      <c r="H47" s="16">
        <f t="shared" si="17"/>
        <v>-16019</v>
      </c>
    </row>
    <row r="48" spans="2:8" ht="15" customHeight="1" x14ac:dyDescent="0.25">
      <c r="B48" s="15" t="s">
        <v>47</v>
      </c>
      <c r="C48" s="16">
        <v>109020</v>
      </c>
      <c r="D48" s="16">
        <v>0</v>
      </c>
      <c r="E48" s="16">
        <f t="shared" si="15"/>
        <v>109020</v>
      </c>
      <c r="F48" s="16">
        <f t="shared" si="16"/>
        <v>35760</v>
      </c>
      <c r="G48" s="16">
        <v>35760</v>
      </c>
      <c r="H48" s="16">
        <f t="shared" si="17"/>
        <v>-73260</v>
      </c>
    </row>
    <row r="49" spans="2:8" ht="15" customHeight="1" x14ac:dyDescent="0.25">
      <c r="B49" s="15" t="s">
        <v>48</v>
      </c>
      <c r="C49" s="16">
        <v>54342</v>
      </c>
      <c r="D49" s="16">
        <v>0</v>
      </c>
      <c r="E49" s="16">
        <f t="shared" si="15"/>
        <v>54342</v>
      </c>
      <c r="F49" s="16">
        <f t="shared" si="16"/>
        <v>190657</v>
      </c>
      <c r="G49" s="16">
        <v>190657</v>
      </c>
      <c r="H49" s="16">
        <f t="shared" si="17"/>
        <v>136315</v>
      </c>
    </row>
    <row r="50" spans="2:8" ht="15" customHeight="1" x14ac:dyDescent="0.25">
      <c r="B50" s="15" t="s">
        <v>49</v>
      </c>
      <c r="C50" s="16">
        <v>4643801</v>
      </c>
      <c r="D50" s="16">
        <v>0</v>
      </c>
      <c r="E50" s="16">
        <f t="shared" si="15"/>
        <v>4643801</v>
      </c>
      <c r="F50" s="16">
        <f t="shared" si="16"/>
        <v>3512835</v>
      </c>
      <c r="G50" s="16">
        <v>3512835</v>
      </c>
      <c r="H50" s="16">
        <f t="shared" si="17"/>
        <v>-1130966</v>
      </c>
    </row>
    <row r="51" spans="2:8" ht="15" customHeight="1" x14ac:dyDescent="0.25">
      <c r="B51" s="15" t="s">
        <v>50</v>
      </c>
      <c r="C51" s="16">
        <v>0</v>
      </c>
      <c r="D51" s="16">
        <v>0</v>
      </c>
      <c r="E51" s="16">
        <f t="shared" si="15"/>
        <v>0</v>
      </c>
      <c r="F51" s="16">
        <f t="shared" si="16"/>
        <v>0</v>
      </c>
      <c r="G51" s="16">
        <v>0</v>
      </c>
      <c r="H51" s="16">
        <f t="shared" si="17"/>
        <v>0</v>
      </c>
    </row>
    <row r="52" spans="2:8" ht="15" customHeight="1" x14ac:dyDescent="0.25">
      <c r="B52" s="15" t="s">
        <v>51</v>
      </c>
      <c r="C52" s="16">
        <v>5002249</v>
      </c>
      <c r="D52" s="16">
        <v>0</v>
      </c>
      <c r="E52" s="16">
        <f t="shared" si="15"/>
        <v>5002249</v>
      </c>
      <c r="F52" s="16">
        <f t="shared" si="16"/>
        <v>2882655</v>
      </c>
      <c r="G52" s="16">
        <v>2882655</v>
      </c>
      <c r="H52" s="16">
        <f t="shared" si="17"/>
        <v>-2119594</v>
      </c>
    </row>
    <row r="53" spans="2:8" ht="15" customHeight="1" x14ac:dyDescent="0.25">
      <c r="B53" s="15" t="s">
        <v>52</v>
      </c>
      <c r="C53" s="16">
        <v>8784094</v>
      </c>
      <c r="D53" s="16">
        <v>0</v>
      </c>
      <c r="E53" s="16">
        <f t="shared" si="15"/>
        <v>8784094</v>
      </c>
      <c r="F53" s="16">
        <f t="shared" si="16"/>
        <v>10525202</v>
      </c>
      <c r="G53" s="16">
        <v>10525202</v>
      </c>
      <c r="H53" s="16">
        <f t="shared" si="17"/>
        <v>1741108</v>
      </c>
    </row>
    <row r="54" spans="2:8" ht="15" customHeight="1" x14ac:dyDescent="0.25">
      <c r="B54" s="15" t="s">
        <v>53</v>
      </c>
      <c r="C54" s="16">
        <v>949662</v>
      </c>
      <c r="D54" s="16">
        <v>0</v>
      </c>
      <c r="E54" s="16">
        <f t="shared" si="15"/>
        <v>949662</v>
      </c>
      <c r="F54" s="16">
        <f t="shared" si="16"/>
        <v>408386</v>
      </c>
      <c r="G54" s="16">
        <v>408386</v>
      </c>
      <c r="H54" s="16">
        <f t="shared" si="17"/>
        <v>-541276</v>
      </c>
    </row>
    <row r="55" spans="2:8" ht="15" customHeight="1" x14ac:dyDescent="0.25">
      <c r="B55" s="15" t="s">
        <v>54</v>
      </c>
      <c r="C55" s="16">
        <v>0</v>
      </c>
      <c r="D55" s="16">
        <v>0</v>
      </c>
      <c r="E55" s="16">
        <f t="shared" si="15"/>
        <v>0</v>
      </c>
      <c r="F55" s="16">
        <f t="shared" si="16"/>
        <v>9567942.3599999994</v>
      </c>
      <c r="G55" s="16">
        <v>9567942.3599999994</v>
      </c>
      <c r="H55" s="16">
        <f t="shared" si="17"/>
        <v>9567942.3599999994</v>
      </c>
    </row>
    <row r="56" spans="2:8" ht="15" customHeight="1" x14ac:dyDescent="0.25">
      <c r="B56" s="15" t="s">
        <v>55</v>
      </c>
      <c r="C56" s="16">
        <v>0</v>
      </c>
      <c r="D56" s="16">
        <v>0</v>
      </c>
      <c r="E56" s="16">
        <f t="shared" si="15"/>
        <v>0</v>
      </c>
      <c r="F56" s="16">
        <f t="shared" si="16"/>
        <v>0</v>
      </c>
      <c r="G56" s="16">
        <v>0</v>
      </c>
      <c r="H56" s="16">
        <f t="shared" si="17"/>
        <v>0</v>
      </c>
    </row>
    <row r="57" spans="2:8" ht="15" customHeight="1" x14ac:dyDescent="0.25">
      <c r="B57" s="17" t="s">
        <v>24</v>
      </c>
      <c r="C57" s="18">
        <f>SUM(C58:C60)</f>
        <v>45114187</v>
      </c>
      <c r="D57" s="18">
        <f t="shared" ref="D57:G57" si="18">SUM(D58:D60)</f>
        <v>0</v>
      </c>
      <c r="E57" s="18">
        <f t="shared" si="18"/>
        <v>45114187</v>
      </c>
      <c r="F57" s="18">
        <f t="shared" si="18"/>
        <v>82639805</v>
      </c>
      <c r="G57" s="18">
        <f t="shared" si="18"/>
        <v>82639805</v>
      </c>
      <c r="H57" s="18">
        <f>SUM(H58:H60)</f>
        <v>37525618</v>
      </c>
    </row>
    <row r="58" spans="2:8" ht="15" customHeight="1" x14ac:dyDescent="0.25">
      <c r="B58" s="15" t="s">
        <v>25</v>
      </c>
      <c r="C58" s="16">
        <v>10703800</v>
      </c>
      <c r="D58" s="16">
        <v>0</v>
      </c>
      <c r="E58" s="16">
        <f t="shared" ref="E58:E60" si="19">C58+D58</f>
        <v>10703800</v>
      </c>
      <c r="F58" s="16">
        <f t="shared" si="16"/>
        <v>8583454</v>
      </c>
      <c r="G58" s="16">
        <v>8583454</v>
      </c>
      <c r="H58" s="16">
        <f t="shared" ref="H58:H60" si="20">G58-C58</f>
        <v>-2120346</v>
      </c>
    </row>
    <row r="59" spans="2:8" ht="15" customHeight="1" x14ac:dyDescent="0.25">
      <c r="B59" s="15" t="s">
        <v>26</v>
      </c>
      <c r="C59" s="16">
        <v>26238002</v>
      </c>
      <c r="D59" s="16">
        <v>0</v>
      </c>
      <c r="E59" s="16">
        <f t="shared" si="19"/>
        <v>26238002</v>
      </c>
      <c r="F59" s="16">
        <f t="shared" si="16"/>
        <v>58375137</v>
      </c>
      <c r="G59" s="16">
        <v>58375137</v>
      </c>
      <c r="H59" s="16">
        <f t="shared" si="20"/>
        <v>32137135</v>
      </c>
    </row>
    <row r="60" spans="2:8" ht="15" customHeight="1" x14ac:dyDescent="0.25">
      <c r="B60" s="15" t="s">
        <v>27</v>
      </c>
      <c r="C60" s="16">
        <v>8172385</v>
      </c>
      <c r="D60" s="16">
        <v>0</v>
      </c>
      <c r="E60" s="16">
        <f t="shared" si="19"/>
        <v>8172385</v>
      </c>
      <c r="F60" s="16">
        <f t="shared" si="16"/>
        <v>15681214</v>
      </c>
      <c r="G60" s="16">
        <v>15681214</v>
      </c>
      <c r="H60" s="16">
        <f t="shared" si="20"/>
        <v>7508829</v>
      </c>
    </row>
    <row r="61" spans="2:8" ht="15" customHeight="1" x14ac:dyDescent="0.25">
      <c r="B61" s="19"/>
      <c r="C61" s="20"/>
      <c r="D61" s="20"/>
      <c r="E61" s="20"/>
      <c r="F61" s="20"/>
      <c r="G61" s="20"/>
      <c r="H61" s="20"/>
    </row>
    <row r="62" spans="2:8" ht="15" customHeight="1" x14ac:dyDescent="0.25">
      <c r="B62" s="11" t="s">
        <v>56</v>
      </c>
      <c r="C62" s="12">
        <f>SUM(C63,C69)</f>
        <v>140790921</v>
      </c>
      <c r="D62" s="12">
        <f t="shared" ref="D62:G62" si="21">SUM(D63,D69)</f>
        <v>0</v>
      </c>
      <c r="E62" s="12">
        <f t="shared" si="21"/>
        <v>140790921</v>
      </c>
      <c r="F62" s="12">
        <f t="shared" si="21"/>
        <v>387604920.26999998</v>
      </c>
      <c r="G62" s="12">
        <f t="shared" si="21"/>
        <v>387604920.26999998</v>
      </c>
      <c r="H62" s="12">
        <f>SUM(H63,H69)</f>
        <v>246813999.26999998</v>
      </c>
    </row>
    <row r="63" spans="2:8" ht="15" customHeight="1" x14ac:dyDescent="0.25">
      <c r="B63" s="13" t="s">
        <v>57</v>
      </c>
      <c r="C63" s="14">
        <f>SUM(C64:C68)</f>
        <v>140790921</v>
      </c>
      <c r="D63" s="14">
        <f t="shared" ref="D63:G63" si="22">SUM(D64:D68)</f>
        <v>0</v>
      </c>
      <c r="E63" s="14">
        <f t="shared" si="22"/>
        <v>140790921</v>
      </c>
      <c r="F63" s="14">
        <f t="shared" si="22"/>
        <v>387604920.26999998</v>
      </c>
      <c r="G63" s="14">
        <f t="shared" si="22"/>
        <v>387604920.26999998</v>
      </c>
      <c r="H63" s="14">
        <f>SUM(H64:H68)</f>
        <v>246813999.26999998</v>
      </c>
    </row>
    <row r="64" spans="2:8" ht="15" customHeight="1" x14ac:dyDescent="0.25">
      <c r="B64" s="15" t="s">
        <v>58</v>
      </c>
      <c r="C64" s="16">
        <v>1034942</v>
      </c>
      <c r="D64" s="16">
        <v>0</v>
      </c>
      <c r="E64" s="16">
        <f t="shared" ref="E64:E68" si="23">C64+D64</f>
        <v>1034942</v>
      </c>
      <c r="F64" s="16">
        <f t="shared" ref="F64:F68" si="24">G64</f>
        <v>4785158.0000000009</v>
      </c>
      <c r="G64" s="16">
        <v>4785158.0000000009</v>
      </c>
      <c r="H64" s="16">
        <f t="shared" ref="H64:H68" si="25">G64-C64</f>
        <v>3750216.0000000009</v>
      </c>
    </row>
    <row r="65" spans="2:8" ht="15" customHeight="1" x14ac:dyDescent="0.25">
      <c r="B65" s="15" t="s">
        <v>59</v>
      </c>
      <c r="C65" s="16">
        <v>0</v>
      </c>
      <c r="D65" s="16">
        <v>0</v>
      </c>
      <c r="E65" s="16">
        <f t="shared" si="23"/>
        <v>0</v>
      </c>
      <c r="F65" s="16">
        <f t="shared" si="24"/>
        <v>0</v>
      </c>
      <c r="G65" s="16">
        <v>0</v>
      </c>
      <c r="H65" s="16">
        <f t="shared" si="25"/>
        <v>0</v>
      </c>
    </row>
    <row r="66" spans="2:8" ht="15" customHeight="1" x14ac:dyDescent="0.25">
      <c r="B66" s="15" t="s">
        <v>60</v>
      </c>
      <c r="C66" s="16">
        <v>0</v>
      </c>
      <c r="D66" s="16">
        <v>0</v>
      </c>
      <c r="E66" s="16">
        <f t="shared" si="23"/>
        <v>0</v>
      </c>
      <c r="F66" s="16">
        <f t="shared" si="24"/>
        <v>0</v>
      </c>
      <c r="G66" s="16">
        <v>0</v>
      </c>
      <c r="H66" s="16">
        <f t="shared" si="25"/>
        <v>0</v>
      </c>
    </row>
    <row r="67" spans="2:8" ht="15" customHeight="1" x14ac:dyDescent="0.25">
      <c r="B67" s="15" t="s">
        <v>61</v>
      </c>
      <c r="C67" s="16">
        <v>69450670</v>
      </c>
      <c r="D67" s="16">
        <v>0</v>
      </c>
      <c r="E67" s="16">
        <f t="shared" si="23"/>
        <v>69450670</v>
      </c>
      <c r="F67" s="16">
        <f t="shared" si="24"/>
        <v>331758280.89999998</v>
      </c>
      <c r="G67" s="16">
        <v>331758280.89999998</v>
      </c>
      <c r="H67" s="16">
        <f t="shared" si="25"/>
        <v>262307610.89999998</v>
      </c>
    </row>
    <row r="68" spans="2:8" ht="15" customHeight="1" x14ac:dyDescent="0.25">
      <c r="B68" s="15" t="s">
        <v>62</v>
      </c>
      <c r="C68" s="16">
        <v>70305309</v>
      </c>
      <c r="D68" s="16">
        <v>0</v>
      </c>
      <c r="E68" s="16">
        <f t="shared" si="23"/>
        <v>70305309</v>
      </c>
      <c r="F68" s="16">
        <f t="shared" si="24"/>
        <v>51061481.370000005</v>
      </c>
      <c r="G68" s="16">
        <v>51061481.370000005</v>
      </c>
      <c r="H68" s="16">
        <f t="shared" si="25"/>
        <v>-19243827.629999995</v>
      </c>
    </row>
    <row r="69" spans="2:8" ht="15" customHeight="1" x14ac:dyDescent="0.25">
      <c r="B69" s="17" t="s">
        <v>63</v>
      </c>
      <c r="C69" s="18">
        <f>C70</f>
        <v>0</v>
      </c>
      <c r="D69" s="18">
        <f t="shared" ref="D69:H69" si="26">D70</f>
        <v>0</v>
      </c>
      <c r="E69" s="18">
        <f t="shared" si="26"/>
        <v>0</v>
      </c>
      <c r="F69" s="18">
        <f t="shared" si="26"/>
        <v>0</v>
      </c>
      <c r="G69" s="18">
        <f t="shared" si="26"/>
        <v>0</v>
      </c>
      <c r="H69" s="18">
        <f t="shared" si="26"/>
        <v>0</v>
      </c>
    </row>
    <row r="70" spans="2:8" ht="15" customHeight="1" x14ac:dyDescent="0.25">
      <c r="B70" s="15" t="s">
        <v>64</v>
      </c>
      <c r="C70" s="16">
        <v>0</v>
      </c>
      <c r="D70" s="16">
        <v>0</v>
      </c>
      <c r="E70" s="16">
        <f t="shared" ref="E70" si="27">C70+D70</f>
        <v>0</v>
      </c>
      <c r="F70" s="16">
        <f t="shared" ref="F70" si="28">G70</f>
        <v>0</v>
      </c>
      <c r="G70" s="16">
        <v>0</v>
      </c>
      <c r="H70" s="16">
        <f t="shared" ref="H70" si="29">G70-C70</f>
        <v>0</v>
      </c>
    </row>
    <row r="71" spans="2:8" ht="15" customHeight="1" x14ac:dyDescent="0.25">
      <c r="B71" s="19"/>
      <c r="C71" s="20"/>
      <c r="D71" s="20"/>
      <c r="E71" s="20"/>
      <c r="F71" s="20"/>
      <c r="G71" s="20"/>
      <c r="H71" s="20"/>
    </row>
    <row r="72" spans="2:8" ht="15" customHeight="1" x14ac:dyDescent="0.25">
      <c r="B72" s="11" t="s">
        <v>65</v>
      </c>
      <c r="C72" s="12">
        <f>SUM(C73,C80)</f>
        <v>1400455131</v>
      </c>
      <c r="D72" s="12">
        <f t="shared" ref="D72:G72" si="30">SUM(D73,D80)</f>
        <v>0</v>
      </c>
      <c r="E72" s="12">
        <f t="shared" si="30"/>
        <v>1400455131</v>
      </c>
      <c r="F72" s="12">
        <f t="shared" si="30"/>
        <v>1387102939.75</v>
      </c>
      <c r="G72" s="12">
        <f t="shared" si="30"/>
        <v>1387102939.75</v>
      </c>
      <c r="H72" s="12">
        <f>SUM(H73,H80)</f>
        <v>-13352191.24999994</v>
      </c>
    </row>
    <row r="73" spans="2:8" ht="15" customHeight="1" x14ac:dyDescent="0.25">
      <c r="B73" s="13" t="s">
        <v>66</v>
      </c>
      <c r="C73" s="14">
        <f>SUM(C74:C79)</f>
        <v>1400455131</v>
      </c>
      <c r="D73" s="14">
        <f t="shared" ref="D73:G73" si="31">SUM(D74:D79)</f>
        <v>0</v>
      </c>
      <c r="E73" s="14">
        <f t="shared" si="31"/>
        <v>1400455131</v>
      </c>
      <c r="F73" s="14">
        <f t="shared" si="31"/>
        <v>1387102939.75</v>
      </c>
      <c r="G73" s="14">
        <f t="shared" si="31"/>
        <v>1387102939.75</v>
      </c>
      <c r="H73" s="14">
        <f>SUM(H74:H79)</f>
        <v>-13352191.24999994</v>
      </c>
    </row>
    <row r="74" spans="2:8" ht="15" customHeight="1" x14ac:dyDescent="0.25">
      <c r="B74" s="15" t="s">
        <v>26</v>
      </c>
      <c r="C74" s="16">
        <v>55601904</v>
      </c>
      <c r="D74" s="16">
        <v>0</v>
      </c>
      <c r="E74" s="16">
        <f t="shared" ref="E74:E79" si="32">C74+D74</f>
        <v>55601904</v>
      </c>
      <c r="F74" s="16">
        <f t="shared" ref="F74:F79" si="33">G74</f>
        <v>25974451</v>
      </c>
      <c r="G74" s="16">
        <v>25974451</v>
      </c>
      <c r="H74" s="16">
        <f t="shared" ref="H74:H80" si="34">G74-C74</f>
        <v>-29627453</v>
      </c>
    </row>
    <row r="75" spans="2:8" ht="15" customHeight="1" x14ac:dyDescent="0.25">
      <c r="B75" s="15" t="s">
        <v>67</v>
      </c>
      <c r="C75" s="16">
        <v>7098724</v>
      </c>
      <c r="D75" s="16">
        <v>0</v>
      </c>
      <c r="E75" s="16">
        <f t="shared" si="32"/>
        <v>7098724</v>
      </c>
      <c r="F75" s="16">
        <f t="shared" si="33"/>
        <v>4520500</v>
      </c>
      <c r="G75" s="16">
        <v>4520500</v>
      </c>
      <c r="H75" s="16">
        <f t="shared" si="34"/>
        <v>-2578224</v>
      </c>
    </row>
    <row r="76" spans="2:8" ht="15" customHeight="1" x14ac:dyDescent="0.25">
      <c r="B76" s="15" t="s">
        <v>68</v>
      </c>
      <c r="C76" s="16">
        <v>213808813</v>
      </c>
      <c r="D76" s="16">
        <v>0</v>
      </c>
      <c r="E76" s="16">
        <f t="shared" si="32"/>
        <v>213808813</v>
      </c>
      <c r="F76" s="16">
        <f t="shared" si="33"/>
        <v>353493937.42000002</v>
      </c>
      <c r="G76" s="16">
        <v>353493937.42000002</v>
      </c>
      <c r="H76" s="16">
        <f t="shared" si="34"/>
        <v>139685124.42000002</v>
      </c>
    </row>
    <row r="77" spans="2:8" ht="15" customHeight="1" x14ac:dyDescent="0.25">
      <c r="B77" s="15" t="s">
        <v>69</v>
      </c>
      <c r="C77" s="16">
        <v>1429965</v>
      </c>
      <c r="D77" s="16">
        <v>0</v>
      </c>
      <c r="E77" s="16">
        <f t="shared" si="32"/>
        <v>1429965</v>
      </c>
      <c r="F77" s="16">
        <f t="shared" si="33"/>
        <v>880753</v>
      </c>
      <c r="G77" s="16">
        <v>880753</v>
      </c>
      <c r="H77" s="16">
        <f t="shared" si="34"/>
        <v>-549212</v>
      </c>
    </row>
    <row r="78" spans="2:8" ht="15" customHeight="1" x14ac:dyDescent="0.25">
      <c r="B78" s="15" t="s">
        <v>70</v>
      </c>
      <c r="C78" s="16">
        <v>224415123</v>
      </c>
      <c r="D78" s="16">
        <v>0</v>
      </c>
      <c r="E78" s="16">
        <f t="shared" si="32"/>
        <v>224415123</v>
      </c>
      <c r="F78" s="16">
        <f t="shared" si="33"/>
        <v>226160935</v>
      </c>
      <c r="G78" s="16">
        <v>226160935</v>
      </c>
      <c r="H78" s="16">
        <f t="shared" si="34"/>
        <v>1745812</v>
      </c>
    </row>
    <row r="79" spans="2:8" ht="15" customHeight="1" x14ac:dyDescent="0.25">
      <c r="B79" s="15" t="s">
        <v>71</v>
      </c>
      <c r="C79" s="16">
        <v>898100602</v>
      </c>
      <c r="D79" s="16">
        <v>0</v>
      </c>
      <c r="E79" s="16">
        <f t="shared" si="32"/>
        <v>898100602</v>
      </c>
      <c r="F79" s="16">
        <f t="shared" si="33"/>
        <v>776072363.33000004</v>
      </c>
      <c r="G79" s="16">
        <v>776072363.33000004</v>
      </c>
      <c r="H79" s="16">
        <f t="shared" si="34"/>
        <v>-122028238.66999996</v>
      </c>
    </row>
    <row r="80" spans="2:8" ht="15" customHeight="1" x14ac:dyDescent="0.25">
      <c r="B80" s="17" t="s">
        <v>72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f t="shared" si="34"/>
        <v>0</v>
      </c>
    </row>
    <row r="81" spans="2:8" ht="15" customHeight="1" x14ac:dyDescent="0.25">
      <c r="B81" s="19"/>
      <c r="C81" s="20"/>
      <c r="D81" s="20"/>
      <c r="E81" s="20"/>
      <c r="F81" s="20"/>
      <c r="G81" s="20"/>
      <c r="H81" s="20"/>
    </row>
    <row r="82" spans="2:8" ht="15" customHeight="1" x14ac:dyDescent="0.25">
      <c r="B82" s="11" t="s">
        <v>73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f t="shared" ref="H82" si="35">G82-C82</f>
        <v>0</v>
      </c>
    </row>
    <row r="83" spans="2:8" ht="15" customHeight="1" x14ac:dyDescent="0.25">
      <c r="B83" s="21"/>
      <c r="C83" s="22"/>
      <c r="D83" s="22"/>
      <c r="E83" s="22"/>
      <c r="F83" s="22"/>
      <c r="G83" s="22"/>
      <c r="H83" s="22"/>
    </row>
    <row r="84" spans="2:8" ht="15" customHeight="1" x14ac:dyDescent="0.25">
      <c r="B84" s="11" t="s">
        <v>74</v>
      </c>
      <c r="C84" s="12">
        <f>SUM(C85,C94,C111)</f>
        <v>22445924505</v>
      </c>
      <c r="D84" s="12">
        <f t="shared" ref="D84:G84" si="36">SUM(D85,D94,D111)</f>
        <v>0</v>
      </c>
      <c r="E84" s="12">
        <f t="shared" si="36"/>
        <v>22445924505</v>
      </c>
      <c r="F84" s="12">
        <f t="shared" si="36"/>
        <v>24566913731.360004</v>
      </c>
      <c r="G84" s="12">
        <f t="shared" si="36"/>
        <v>24566913731.360004</v>
      </c>
      <c r="H84" s="12">
        <f>SUM(H85,H94,H111)</f>
        <v>2120989226.3600006</v>
      </c>
    </row>
    <row r="85" spans="2:8" ht="15" customHeight="1" x14ac:dyDescent="0.25">
      <c r="B85" s="13" t="s">
        <v>75</v>
      </c>
      <c r="C85" s="14">
        <f>SUM(C86:C93)</f>
        <v>9547804497</v>
      </c>
      <c r="D85" s="14">
        <f t="shared" ref="D85:G85" si="37">SUM(D86:D93)</f>
        <v>0</v>
      </c>
      <c r="E85" s="14">
        <f t="shared" si="37"/>
        <v>9547804497</v>
      </c>
      <c r="F85" s="14">
        <f t="shared" si="37"/>
        <v>10529740860</v>
      </c>
      <c r="G85" s="14">
        <f t="shared" si="37"/>
        <v>10529740860</v>
      </c>
      <c r="H85" s="14">
        <f>SUM(H86:H93)</f>
        <v>981936363</v>
      </c>
    </row>
    <row r="86" spans="2:8" ht="15" customHeight="1" x14ac:dyDescent="0.25">
      <c r="B86" s="15" t="s">
        <v>76</v>
      </c>
      <c r="C86" s="16">
        <v>7360251462</v>
      </c>
      <c r="D86" s="16">
        <v>0</v>
      </c>
      <c r="E86" s="16">
        <f t="shared" ref="E86:E93" si="38">C86+D86</f>
        <v>7360251462</v>
      </c>
      <c r="F86" s="16">
        <f t="shared" ref="F86:F93" si="39">G86</f>
        <v>7986124020</v>
      </c>
      <c r="G86" s="16">
        <v>7986124020</v>
      </c>
      <c r="H86" s="16">
        <f t="shared" ref="H86:H93" si="40">G86-C86</f>
        <v>625872558</v>
      </c>
    </row>
    <row r="87" spans="2:8" ht="15" customHeight="1" x14ac:dyDescent="0.25">
      <c r="B87" s="15" t="s">
        <v>77</v>
      </c>
      <c r="C87" s="16">
        <v>427277171</v>
      </c>
      <c r="D87" s="16">
        <v>0</v>
      </c>
      <c r="E87" s="16">
        <f t="shared" si="38"/>
        <v>427277171</v>
      </c>
      <c r="F87" s="16">
        <f t="shared" si="39"/>
        <v>445761507</v>
      </c>
      <c r="G87" s="16">
        <v>445761507</v>
      </c>
      <c r="H87" s="16">
        <f t="shared" si="40"/>
        <v>18484336</v>
      </c>
    </row>
    <row r="88" spans="2:8" ht="15" customHeight="1" x14ac:dyDescent="0.25">
      <c r="B88" s="15" t="s">
        <v>78</v>
      </c>
      <c r="C88" s="16">
        <v>471811014</v>
      </c>
      <c r="D88" s="16">
        <v>0</v>
      </c>
      <c r="E88" s="16">
        <f t="shared" si="38"/>
        <v>471811014</v>
      </c>
      <c r="F88" s="16">
        <f t="shared" si="39"/>
        <v>465933988</v>
      </c>
      <c r="G88" s="16">
        <v>465933988</v>
      </c>
      <c r="H88" s="16">
        <f t="shared" si="40"/>
        <v>-5877026</v>
      </c>
    </row>
    <row r="89" spans="2:8" ht="15" customHeight="1" x14ac:dyDescent="0.25">
      <c r="B89" s="15" t="s">
        <v>79</v>
      </c>
      <c r="C89" s="16">
        <v>391071308</v>
      </c>
      <c r="D89" s="16">
        <v>0</v>
      </c>
      <c r="E89" s="16">
        <f t="shared" si="38"/>
        <v>391071308</v>
      </c>
      <c r="F89" s="16">
        <f t="shared" si="39"/>
        <v>327373335</v>
      </c>
      <c r="G89" s="16">
        <v>327373335</v>
      </c>
      <c r="H89" s="16">
        <f t="shared" si="40"/>
        <v>-63697973</v>
      </c>
    </row>
    <row r="90" spans="2:8" ht="15" customHeight="1" x14ac:dyDescent="0.25">
      <c r="B90" s="15" t="s">
        <v>80</v>
      </c>
      <c r="C90" s="16">
        <v>53849340</v>
      </c>
      <c r="D90" s="16">
        <v>0</v>
      </c>
      <c r="E90" s="16">
        <f t="shared" si="38"/>
        <v>53849340</v>
      </c>
      <c r="F90" s="16">
        <f t="shared" si="39"/>
        <v>53849340</v>
      </c>
      <c r="G90" s="16">
        <v>53849340</v>
      </c>
      <c r="H90" s="16">
        <f t="shared" si="40"/>
        <v>0</v>
      </c>
    </row>
    <row r="91" spans="2:8" ht="15" customHeight="1" x14ac:dyDescent="0.25">
      <c r="B91" s="15" t="s">
        <v>81</v>
      </c>
      <c r="C91" s="16">
        <v>62742548</v>
      </c>
      <c r="D91" s="16">
        <v>0</v>
      </c>
      <c r="E91" s="16">
        <f t="shared" si="38"/>
        <v>62742548</v>
      </c>
      <c r="F91" s="16">
        <f t="shared" si="39"/>
        <v>46234084</v>
      </c>
      <c r="G91" s="16">
        <v>46234084</v>
      </c>
      <c r="H91" s="16">
        <f t="shared" si="40"/>
        <v>-16508464</v>
      </c>
    </row>
    <row r="92" spans="2:8" ht="15" customHeight="1" x14ac:dyDescent="0.25">
      <c r="B92" s="15" t="s">
        <v>82</v>
      </c>
      <c r="C92" s="16">
        <v>355790577</v>
      </c>
      <c r="D92" s="16">
        <v>0</v>
      </c>
      <c r="E92" s="16">
        <f t="shared" si="38"/>
        <v>355790577</v>
      </c>
      <c r="F92" s="16">
        <f t="shared" si="39"/>
        <v>305272322</v>
      </c>
      <c r="G92" s="16">
        <v>305272322</v>
      </c>
      <c r="H92" s="16">
        <f t="shared" si="40"/>
        <v>-50518255</v>
      </c>
    </row>
    <row r="93" spans="2:8" ht="15" customHeight="1" x14ac:dyDescent="0.25">
      <c r="B93" s="15" t="s">
        <v>83</v>
      </c>
      <c r="C93" s="16">
        <v>425011077</v>
      </c>
      <c r="D93" s="16">
        <v>0</v>
      </c>
      <c r="E93" s="16">
        <f t="shared" si="38"/>
        <v>425011077</v>
      </c>
      <c r="F93" s="16">
        <f t="shared" si="39"/>
        <v>899192264</v>
      </c>
      <c r="G93" s="16">
        <v>899192264</v>
      </c>
      <c r="H93" s="16">
        <f t="shared" si="40"/>
        <v>474181187</v>
      </c>
    </row>
    <row r="94" spans="2:8" ht="15" customHeight="1" x14ac:dyDescent="0.25">
      <c r="B94" s="17" t="s">
        <v>84</v>
      </c>
      <c r="C94" s="18">
        <f>SUM(C95:C97,C100:C101,C106,C109:C110)</f>
        <v>10039034936</v>
      </c>
      <c r="D94" s="18">
        <f t="shared" ref="D94:G94" si="41">SUM(D95:D97,D100:D101,D106,D109:D110)</f>
        <v>0</v>
      </c>
      <c r="E94" s="18">
        <f t="shared" si="41"/>
        <v>10039034936</v>
      </c>
      <c r="F94" s="18">
        <f t="shared" si="41"/>
        <v>10407272216.160002</v>
      </c>
      <c r="G94" s="18">
        <f t="shared" si="41"/>
        <v>10407272216.160002</v>
      </c>
      <c r="H94" s="18">
        <f>SUM(H95:H97,H100:H101,H106,H109:H110)</f>
        <v>368237280.16000032</v>
      </c>
    </row>
    <row r="95" spans="2:8" ht="15" customHeight="1" x14ac:dyDescent="0.25">
      <c r="B95" s="15" t="s">
        <v>85</v>
      </c>
      <c r="C95" s="16">
        <v>5456497340</v>
      </c>
      <c r="D95" s="16">
        <v>0</v>
      </c>
      <c r="E95" s="16">
        <f t="shared" ref="E95:E96" si="42">C95+D95</f>
        <v>5456497340</v>
      </c>
      <c r="F95" s="16">
        <f t="shared" ref="F95:F96" si="43">G95</f>
        <v>5680892565.8100004</v>
      </c>
      <c r="G95" s="16">
        <v>5680892565.8100004</v>
      </c>
      <c r="H95" s="16">
        <f t="shared" ref="H95:H96" si="44">G95-C95</f>
        <v>224395225.81000042</v>
      </c>
    </row>
    <row r="96" spans="2:8" ht="15" customHeight="1" x14ac:dyDescent="0.25">
      <c r="B96" s="15" t="s">
        <v>86</v>
      </c>
      <c r="C96" s="16">
        <v>1565882487</v>
      </c>
      <c r="D96" s="16">
        <v>0</v>
      </c>
      <c r="E96" s="16">
        <f t="shared" si="42"/>
        <v>1565882487</v>
      </c>
      <c r="F96" s="16">
        <f t="shared" si="43"/>
        <v>1646074374.1399999</v>
      </c>
      <c r="G96" s="16">
        <v>1646074374.1399999</v>
      </c>
      <c r="H96" s="16">
        <f t="shared" si="44"/>
        <v>80191887.139999866</v>
      </c>
    </row>
    <row r="97" spans="2:8" ht="15" customHeight="1" x14ac:dyDescent="0.25">
      <c r="B97" s="15" t="s">
        <v>87</v>
      </c>
      <c r="C97" s="16">
        <f>SUM(C98:C99)</f>
        <v>792283667</v>
      </c>
      <c r="D97" s="16">
        <f t="shared" ref="D97:G97" si="45">SUM(D98:D99)</f>
        <v>0</v>
      </c>
      <c r="E97" s="16">
        <f t="shared" si="45"/>
        <v>792283667</v>
      </c>
      <c r="F97" s="16">
        <f t="shared" si="45"/>
        <v>777611269</v>
      </c>
      <c r="G97" s="16">
        <f t="shared" si="45"/>
        <v>777611269</v>
      </c>
      <c r="H97" s="16">
        <f>SUM(H98:H99)</f>
        <v>-14672398</v>
      </c>
    </row>
    <row r="98" spans="2:8" ht="15" customHeight="1" x14ac:dyDescent="0.25">
      <c r="B98" s="23" t="s">
        <v>88</v>
      </c>
      <c r="C98" s="16">
        <v>96036282</v>
      </c>
      <c r="D98" s="16">
        <v>0</v>
      </c>
      <c r="E98" s="16">
        <f t="shared" ref="E98:E100" si="46">C98+D98</f>
        <v>96036282</v>
      </c>
      <c r="F98" s="16">
        <f t="shared" ref="F98:F100" si="47">G98</f>
        <v>94043992</v>
      </c>
      <c r="G98" s="16">
        <v>94043992</v>
      </c>
      <c r="H98" s="16">
        <f t="shared" ref="H98:H100" si="48">G98-C98</f>
        <v>-1992290</v>
      </c>
    </row>
    <row r="99" spans="2:8" ht="15" customHeight="1" x14ac:dyDescent="0.25">
      <c r="B99" s="23" t="s">
        <v>89</v>
      </c>
      <c r="C99" s="16">
        <v>696247385</v>
      </c>
      <c r="D99" s="16">
        <v>0</v>
      </c>
      <c r="E99" s="16">
        <f t="shared" si="46"/>
        <v>696247385</v>
      </c>
      <c r="F99" s="16">
        <f t="shared" si="47"/>
        <v>683567277</v>
      </c>
      <c r="G99" s="16">
        <v>683567277</v>
      </c>
      <c r="H99" s="16">
        <f t="shared" si="48"/>
        <v>-12680108</v>
      </c>
    </row>
    <row r="100" spans="2:8" ht="15" customHeight="1" x14ac:dyDescent="0.25">
      <c r="B100" s="15" t="s">
        <v>90</v>
      </c>
      <c r="C100" s="16">
        <v>978727927</v>
      </c>
      <c r="D100" s="16">
        <v>0</v>
      </c>
      <c r="E100" s="16">
        <f t="shared" si="46"/>
        <v>978727927</v>
      </c>
      <c r="F100" s="16">
        <f t="shared" si="47"/>
        <v>990470492</v>
      </c>
      <c r="G100" s="16">
        <v>990470492</v>
      </c>
      <c r="H100" s="16">
        <f t="shared" si="48"/>
        <v>11742565</v>
      </c>
    </row>
    <row r="101" spans="2:8" ht="15" customHeight="1" x14ac:dyDescent="0.25">
      <c r="B101" s="15" t="s">
        <v>91</v>
      </c>
      <c r="C101" s="16">
        <f>SUM(C102:C105)</f>
        <v>564544318</v>
      </c>
      <c r="D101" s="16">
        <f t="shared" ref="D101:G101" si="49">SUM(D102:D105)</f>
        <v>0</v>
      </c>
      <c r="E101" s="16">
        <f t="shared" si="49"/>
        <v>564544318</v>
      </c>
      <c r="F101" s="16">
        <f t="shared" si="49"/>
        <v>641671366.02999997</v>
      </c>
      <c r="G101" s="16">
        <f t="shared" si="49"/>
        <v>641671366.02999997</v>
      </c>
      <c r="H101" s="16">
        <f>SUM(H102:H105)</f>
        <v>77127048.030000031</v>
      </c>
    </row>
    <row r="102" spans="2:8" ht="15" customHeight="1" x14ac:dyDescent="0.25">
      <c r="B102" s="23" t="s">
        <v>92</v>
      </c>
      <c r="C102" s="16">
        <v>112037197</v>
      </c>
      <c r="D102" s="16">
        <v>0</v>
      </c>
      <c r="E102" s="16">
        <f t="shared" ref="E102:E105" si="50">C102+D102</f>
        <v>112037197</v>
      </c>
      <c r="F102" s="16">
        <f t="shared" ref="F102:F105" si="51">G102</f>
        <v>118914966</v>
      </c>
      <c r="G102" s="16">
        <v>118914966</v>
      </c>
      <c r="H102" s="16">
        <f t="shared" ref="H102:H105" si="52">G102-C102</f>
        <v>6877769</v>
      </c>
    </row>
    <row r="103" spans="2:8" ht="15" customHeight="1" x14ac:dyDescent="0.25">
      <c r="B103" s="23" t="s">
        <v>93</v>
      </c>
      <c r="C103" s="16">
        <v>318526116</v>
      </c>
      <c r="D103" s="16">
        <v>0</v>
      </c>
      <c r="E103" s="16">
        <f t="shared" si="50"/>
        <v>318526116</v>
      </c>
      <c r="F103" s="16">
        <f t="shared" si="51"/>
        <v>329005698.05000001</v>
      </c>
      <c r="G103" s="16">
        <v>329005698.05000001</v>
      </c>
      <c r="H103" s="16">
        <f t="shared" si="52"/>
        <v>10479582.050000012</v>
      </c>
    </row>
    <row r="104" spans="2:8" ht="15" customHeight="1" x14ac:dyDescent="0.25">
      <c r="B104" s="23" t="s">
        <v>94</v>
      </c>
      <c r="C104" s="16">
        <v>7722563</v>
      </c>
      <c r="D104" s="16">
        <v>0</v>
      </c>
      <c r="E104" s="16">
        <f t="shared" si="50"/>
        <v>7722563</v>
      </c>
      <c r="F104" s="16">
        <f t="shared" si="51"/>
        <v>8069661.1200000001</v>
      </c>
      <c r="G104" s="16">
        <v>8069661.1200000001</v>
      </c>
      <c r="H104" s="16">
        <f t="shared" si="52"/>
        <v>347098.12000000011</v>
      </c>
    </row>
    <row r="105" spans="2:8" ht="15" customHeight="1" x14ac:dyDescent="0.25">
      <c r="B105" s="23" t="s">
        <v>95</v>
      </c>
      <c r="C105" s="16">
        <v>126258442</v>
      </c>
      <c r="D105" s="16">
        <v>0</v>
      </c>
      <c r="E105" s="16">
        <f t="shared" si="50"/>
        <v>126258442</v>
      </c>
      <c r="F105" s="16">
        <f t="shared" si="51"/>
        <v>185681040.86000001</v>
      </c>
      <c r="G105" s="16">
        <v>185681040.86000001</v>
      </c>
      <c r="H105" s="16">
        <f t="shared" si="52"/>
        <v>59422598.860000014</v>
      </c>
    </row>
    <row r="106" spans="2:8" ht="15" customHeight="1" x14ac:dyDescent="0.25">
      <c r="B106" s="15" t="s">
        <v>96</v>
      </c>
      <c r="C106" s="16">
        <f>SUM(C107:C108)</f>
        <v>143174604</v>
      </c>
      <c r="D106" s="16">
        <f t="shared" ref="D106:G106" si="53">SUM(D107:D108)</f>
        <v>0</v>
      </c>
      <c r="E106" s="16">
        <f t="shared" si="53"/>
        <v>143174604</v>
      </c>
      <c r="F106" s="16">
        <f t="shared" si="53"/>
        <v>146077850.53</v>
      </c>
      <c r="G106" s="16">
        <f t="shared" si="53"/>
        <v>146077850.53</v>
      </c>
      <c r="H106" s="16">
        <f>SUM(H107:H108)</f>
        <v>2903246.5300000012</v>
      </c>
    </row>
    <row r="107" spans="2:8" ht="15" customHeight="1" x14ac:dyDescent="0.25">
      <c r="B107" s="23" t="s">
        <v>97</v>
      </c>
      <c r="C107" s="16">
        <v>98335640</v>
      </c>
      <c r="D107" s="16">
        <v>0</v>
      </c>
      <c r="E107" s="16">
        <f t="shared" ref="E107:E110" si="54">C107+D107</f>
        <v>98335640</v>
      </c>
      <c r="F107" s="16">
        <f t="shared" ref="F107:F110" si="55">G107</f>
        <v>98404232.140000001</v>
      </c>
      <c r="G107" s="16">
        <v>98404232.140000001</v>
      </c>
      <c r="H107" s="16">
        <f t="shared" ref="H107:H110" si="56">G107-C107</f>
        <v>68592.140000000596</v>
      </c>
    </row>
    <row r="108" spans="2:8" ht="15" customHeight="1" x14ac:dyDescent="0.25">
      <c r="B108" s="23" t="s">
        <v>98</v>
      </c>
      <c r="C108" s="16">
        <v>44838964</v>
      </c>
      <c r="D108" s="16">
        <v>0</v>
      </c>
      <c r="E108" s="16">
        <f t="shared" si="54"/>
        <v>44838964</v>
      </c>
      <c r="F108" s="16">
        <f t="shared" si="55"/>
        <v>47673618.390000001</v>
      </c>
      <c r="G108" s="16">
        <v>47673618.390000001</v>
      </c>
      <c r="H108" s="16">
        <f t="shared" si="56"/>
        <v>2834654.3900000006</v>
      </c>
    </row>
    <row r="109" spans="2:8" ht="15" customHeight="1" x14ac:dyDescent="0.25">
      <c r="B109" s="15" t="s">
        <v>99</v>
      </c>
      <c r="C109" s="16">
        <v>177508330</v>
      </c>
      <c r="D109" s="16">
        <v>0</v>
      </c>
      <c r="E109" s="16">
        <f t="shared" si="54"/>
        <v>177508330</v>
      </c>
      <c r="F109" s="16">
        <f t="shared" si="55"/>
        <v>153334737.33999997</v>
      </c>
      <c r="G109" s="16">
        <v>153334737.33999997</v>
      </c>
      <c r="H109" s="16">
        <f t="shared" si="56"/>
        <v>-24173592.660000026</v>
      </c>
    </row>
    <row r="110" spans="2:8" ht="15" customHeight="1" x14ac:dyDescent="0.25">
      <c r="B110" s="15" t="s">
        <v>100</v>
      </c>
      <c r="C110" s="16">
        <v>360416263</v>
      </c>
      <c r="D110" s="16">
        <v>0</v>
      </c>
      <c r="E110" s="16">
        <f t="shared" si="54"/>
        <v>360416263</v>
      </c>
      <c r="F110" s="16">
        <f t="shared" si="55"/>
        <v>371139561.31</v>
      </c>
      <c r="G110" s="16">
        <v>371139561.31</v>
      </c>
      <c r="H110" s="16">
        <f t="shared" si="56"/>
        <v>10723298.310000002</v>
      </c>
    </row>
    <row r="111" spans="2:8" ht="15" customHeight="1" x14ac:dyDescent="0.25">
      <c r="B111" s="17" t="s">
        <v>101</v>
      </c>
      <c r="C111" s="18">
        <f>SUM(C112:C114)</f>
        <v>2859085072</v>
      </c>
      <c r="D111" s="18">
        <f t="shared" ref="D111:G111" si="57">SUM(D112:D114)</f>
        <v>0</v>
      </c>
      <c r="E111" s="18">
        <f t="shared" si="57"/>
        <v>2859085072</v>
      </c>
      <c r="F111" s="18">
        <f t="shared" si="57"/>
        <v>3629900655.2000003</v>
      </c>
      <c r="G111" s="18">
        <f t="shared" si="57"/>
        <v>3629900655.2000003</v>
      </c>
      <c r="H111" s="18">
        <f>SUM(H112:H114)</f>
        <v>770815583.20000029</v>
      </c>
    </row>
    <row r="112" spans="2:8" ht="15" customHeight="1" x14ac:dyDescent="0.25">
      <c r="B112" s="15" t="s">
        <v>102</v>
      </c>
      <c r="C112" s="16">
        <v>2586430448</v>
      </c>
      <c r="D112" s="16">
        <v>0</v>
      </c>
      <c r="E112" s="16">
        <f t="shared" ref="E112:E114" si="58">C112+D112</f>
        <v>2586430448</v>
      </c>
      <c r="F112" s="16">
        <f t="shared" ref="F112:F114" si="59">G112</f>
        <v>3348230402.2000003</v>
      </c>
      <c r="G112" s="16">
        <v>3348230402.2000003</v>
      </c>
      <c r="H112" s="16">
        <f t="shared" ref="H112:H116" si="60">G112-C112</f>
        <v>761799954.20000029</v>
      </c>
    </row>
    <row r="113" spans="2:9" ht="15" customHeight="1" x14ac:dyDescent="0.25">
      <c r="B113" s="15" t="s">
        <v>103</v>
      </c>
      <c r="C113" s="16">
        <v>272654624</v>
      </c>
      <c r="D113" s="16">
        <v>0</v>
      </c>
      <c r="E113" s="16">
        <f t="shared" si="58"/>
        <v>272654624</v>
      </c>
      <c r="F113" s="16">
        <f t="shared" si="59"/>
        <v>281670253</v>
      </c>
      <c r="G113" s="16">
        <v>281670253</v>
      </c>
      <c r="H113" s="16">
        <f t="shared" si="60"/>
        <v>9015629</v>
      </c>
    </row>
    <row r="114" spans="2:9" ht="15" customHeight="1" x14ac:dyDescent="0.25">
      <c r="B114" s="15" t="s">
        <v>104</v>
      </c>
      <c r="C114" s="16">
        <v>0</v>
      </c>
      <c r="D114" s="16">
        <v>0</v>
      </c>
      <c r="E114" s="16">
        <f t="shared" si="58"/>
        <v>0</v>
      </c>
      <c r="F114" s="16">
        <f t="shared" si="59"/>
        <v>0</v>
      </c>
      <c r="G114" s="16">
        <v>0</v>
      </c>
      <c r="H114" s="16">
        <f t="shared" si="60"/>
        <v>0</v>
      </c>
    </row>
    <row r="115" spans="2:9" ht="15" customHeight="1" x14ac:dyDescent="0.25">
      <c r="B115" s="19"/>
      <c r="C115" s="20"/>
      <c r="D115" s="20"/>
      <c r="E115" s="20"/>
      <c r="F115" s="20"/>
      <c r="G115" s="20"/>
      <c r="H115" s="20"/>
    </row>
    <row r="116" spans="2:9" ht="15" customHeight="1" x14ac:dyDescent="0.25">
      <c r="B116" s="11" t="s">
        <v>105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f t="shared" si="60"/>
        <v>0</v>
      </c>
    </row>
    <row r="117" spans="2:9" ht="15" customHeight="1" x14ac:dyDescent="0.25">
      <c r="B117" s="21"/>
      <c r="C117" s="22"/>
      <c r="D117" s="22"/>
      <c r="E117" s="22"/>
      <c r="F117" s="22"/>
      <c r="G117" s="22"/>
      <c r="H117" s="22"/>
    </row>
    <row r="118" spans="2:9" ht="15" customHeight="1" x14ac:dyDescent="0.25">
      <c r="B118" s="11" t="s">
        <v>106</v>
      </c>
      <c r="C118" s="12">
        <f>SUM(C119,C121)</f>
        <v>0</v>
      </c>
      <c r="D118" s="12">
        <f t="shared" ref="D118:G118" si="61">SUM(D119,D121)</f>
        <v>775000000</v>
      </c>
      <c r="E118" s="12">
        <f t="shared" si="61"/>
        <v>775000000</v>
      </c>
      <c r="F118" s="12">
        <f t="shared" si="61"/>
        <v>642436000</v>
      </c>
      <c r="G118" s="12">
        <f t="shared" si="61"/>
        <v>642436000</v>
      </c>
      <c r="H118" s="12">
        <f>SUM(H119,H121)</f>
        <v>642436000</v>
      </c>
    </row>
    <row r="119" spans="2:9" ht="15" customHeight="1" x14ac:dyDescent="0.25">
      <c r="B119" s="13" t="s">
        <v>107</v>
      </c>
      <c r="C119" s="14">
        <f>C120</f>
        <v>0</v>
      </c>
      <c r="D119" s="14">
        <f t="shared" ref="D119:G119" si="62">D120</f>
        <v>775000000</v>
      </c>
      <c r="E119" s="14">
        <f t="shared" si="62"/>
        <v>775000000</v>
      </c>
      <c r="F119" s="14">
        <f t="shared" si="62"/>
        <v>642436000</v>
      </c>
      <c r="G119" s="14">
        <f t="shared" si="62"/>
        <v>642436000</v>
      </c>
      <c r="H119" s="14">
        <f>H120</f>
        <v>642436000</v>
      </c>
    </row>
    <row r="120" spans="2:9" ht="15" customHeight="1" x14ac:dyDescent="0.25">
      <c r="B120" s="15" t="s">
        <v>108</v>
      </c>
      <c r="C120" s="16">
        <v>0</v>
      </c>
      <c r="D120" s="16">
        <v>775000000</v>
      </c>
      <c r="E120" s="16">
        <f t="shared" ref="E120" si="63">C120+D120</f>
        <v>775000000</v>
      </c>
      <c r="F120" s="16">
        <f t="shared" ref="F120" si="64">G120</f>
        <v>642436000</v>
      </c>
      <c r="G120" s="16">
        <v>642436000</v>
      </c>
      <c r="H120" s="16">
        <f t="shared" ref="H120:H121" si="65">G120-C120</f>
        <v>642436000</v>
      </c>
    </row>
    <row r="121" spans="2:9" ht="15" customHeight="1" x14ac:dyDescent="0.25">
      <c r="B121" s="17" t="s">
        <v>109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f t="shared" si="65"/>
        <v>0</v>
      </c>
    </row>
    <row r="122" spans="2:9" ht="15" customHeight="1" x14ac:dyDescent="0.25">
      <c r="B122" s="19"/>
      <c r="C122" s="20"/>
      <c r="D122" s="20"/>
      <c r="E122" s="20"/>
      <c r="F122" s="20"/>
      <c r="G122" s="20"/>
      <c r="H122" s="20"/>
    </row>
    <row r="123" spans="2:9" ht="15" customHeight="1" x14ac:dyDescent="0.25">
      <c r="B123" s="24" t="s">
        <v>110</v>
      </c>
      <c r="C123" s="25">
        <f>SUM(C9,C27,C29,C31,C62,C72,C82,C84,C116,C118)</f>
        <v>28415664155</v>
      </c>
      <c r="D123" s="25">
        <f t="shared" ref="D123:G123" si="66">SUM(D9,D27,D29,D31,D62,D72,D82,D84,D116,D118)</f>
        <v>775000000</v>
      </c>
      <c r="E123" s="25">
        <f t="shared" si="66"/>
        <v>29190664155</v>
      </c>
      <c r="F123" s="25">
        <f t="shared" si="66"/>
        <v>32030036758.250004</v>
      </c>
      <c r="G123" s="25">
        <f t="shared" si="66"/>
        <v>32030036758.250004</v>
      </c>
      <c r="H123" s="25"/>
      <c r="I123" s="26"/>
    </row>
    <row r="124" spans="2:9" ht="15" customHeight="1" x14ac:dyDescent="0.25">
      <c r="B124" s="27"/>
      <c r="C124" s="27"/>
      <c r="D124" s="27"/>
      <c r="E124" s="27"/>
      <c r="F124" s="28"/>
      <c r="G124" s="29" t="s">
        <v>111</v>
      </c>
      <c r="H124" s="25">
        <f>SUM(H9,H27,H29,H31,H62,H72,H82,H84,H116,H118)</f>
        <v>3614372603.25</v>
      </c>
    </row>
    <row r="125" spans="2:9" ht="15" customHeight="1" x14ac:dyDescent="0.25">
      <c r="B125" s="27"/>
      <c r="C125" s="27"/>
      <c r="D125" s="27"/>
      <c r="E125" s="27"/>
      <c r="F125" s="27"/>
      <c r="G125" s="27"/>
      <c r="H125" s="27"/>
    </row>
    <row r="126" spans="2:9" ht="33" customHeight="1" x14ac:dyDescent="0.25">
      <c r="B126" s="30" t="s">
        <v>112</v>
      </c>
      <c r="C126" s="30" t="s">
        <v>5</v>
      </c>
      <c r="D126" s="31" t="s">
        <v>113</v>
      </c>
      <c r="E126" s="30" t="s">
        <v>7</v>
      </c>
      <c r="F126" s="30" t="s">
        <v>8</v>
      </c>
      <c r="G126" s="30" t="s">
        <v>9</v>
      </c>
      <c r="H126" s="30" t="s">
        <v>10</v>
      </c>
    </row>
    <row r="127" spans="2:9" ht="15" customHeight="1" x14ac:dyDescent="0.25">
      <c r="B127" s="21"/>
      <c r="C127" s="22"/>
      <c r="D127" s="22"/>
      <c r="E127" s="22"/>
      <c r="F127" s="22"/>
      <c r="G127" s="22"/>
      <c r="H127" s="32"/>
    </row>
    <row r="128" spans="2:9" ht="15" customHeight="1" x14ac:dyDescent="0.25">
      <c r="B128" s="11" t="s">
        <v>114</v>
      </c>
      <c r="C128" s="12">
        <f>SUM(C129:C132,C135,C138:C139)</f>
        <v>28415664155</v>
      </c>
      <c r="D128" s="12">
        <f t="shared" ref="D128:H128" si="67">SUM(D129:D132,D135,D138:D139)</f>
        <v>0</v>
      </c>
      <c r="E128" s="12">
        <f t="shared" si="67"/>
        <v>28415664155</v>
      </c>
      <c r="F128" s="12">
        <f t="shared" si="67"/>
        <v>31387600758.250004</v>
      </c>
      <c r="G128" s="12">
        <f t="shared" si="67"/>
        <v>31387600758.250004</v>
      </c>
      <c r="H128" s="12">
        <f t="shared" si="67"/>
        <v>2971936603.2500038</v>
      </c>
    </row>
    <row r="129" spans="2:8" ht="15" customHeight="1" x14ac:dyDescent="0.25">
      <c r="B129" s="33" t="s">
        <v>11</v>
      </c>
      <c r="C129" s="34">
        <f>C9</f>
        <v>3218966664</v>
      </c>
      <c r="D129" s="34">
        <f t="shared" ref="D129:G129" si="68">D9</f>
        <v>0</v>
      </c>
      <c r="E129" s="34">
        <f t="shared" si="68"/>
        <v>3218966664</v>
      </c>
      <c r="F129" s="34">
        <f t="shared" si="68"/>
        <v>3558431549.2999997</v>
      </c>
      <c r="G129" s="34">
        <f t="shared" si="68"/>
        <v>3558431549.2999997</v>
      </c>
      <c r="H129" s="34">
        <f t="shared" ref="H129" si="69">G129-C129</f>
        <v>339464885.29999971</v>
      </c>
    </row>
    <row r="130" spans="2:8" ht="15" customHeight="1" x14ac:dyDescent="0.25">
      <c r="B130" s="33" t="s">
        <v>115</v>
      </c>
      <c r="C130" s="34">
        <f>C29</f>
        <v>0</v>
      </c>
      <c r="D130" s="34">
        <f t="shared" ref="D130:G130" si="70">D29</f>
        <v>0</v>
      </c>
      <c r="E130" s="34">
        <f t="shared" si="70"/>
        <v>0</v>
      </c>
      <c r="F130" s="34">
        <f t="shared" si="70"/>
        <v>0</v>
      </c>
      <c r="G130" s="34">
        <f t="shared" si="70"/>
        <v>0</v>
      </c>
      <c r="H130" s="16">
        <f>G130-C130</f>
        <v>0</v>
      </c>
    </row>
    <row r="131" spans="2:8" ht="15" customHeight="1" x14ac:dyDescent="0.25">
      <c r="B131" s="15" t="s">
        <v>30</v>
      </c>
      <c r="C131" s="16">
        <f>C31</f>
        <v>1209526934</v>
      </c>
      <c r="D131" s="16">
        <f t="shared" ref="D131:G131" si="71">D31</f>
        <v>0</v>
      </c>
      <c r="E131" s="16">
        <f t="shared" si="71"/>
        <v>1209526934</v>
      </c>
      <c r="F131" s="16">
        <f t="shared" si="71"/>
        <v>1487547617.5699999</v>
      </c>
      <c r="G131" s="16">
        <f t="shared" si="71"/>
        <v>1487547617.5699999</v>
      </c>
      <c r="H131" s="16">
        <f>G131-C131</f>
        <v>278020683.56999993</v>
      </c>
    </row>
    <row r="132" spans="2:8" ht="15" customHeight="1" x14ac:dyDescent="0.25">
      <c r="B132" s="15" t="s">
        <v>56</v>
      </c>
      <c r="C132" s="16">
        <f>SUM(C133:C134)</f>
        <v>140790921</v>
      </c>
      <c r="D132" s="16">
        <f t="shared" ref="D132:G132" si="72">SUM(D133:D134)</f>
        <v>0</v>
      </c>
      <c r="E132" s="16">
        <f t="shared" si="72"/>
        <v>140790921</v>
      </c>
      <c r="F132" s="16">
        <f t="shared" si="72"/>
        <v>387604920.26999998</v>
      </c>
      <c r="G132" s="16">
        <f t="shared" si="72"/>
        <v>387604920.26999998</v>
      </c>
      <c r="H132" s="16">
        <f t="shared" ref="H132:H139" si="73">G132-C132</f>
        <v>246813999.26999998</v>
      </c>
    </row>
    <row r="133" spans="2:8" ht="15" customHeight="1" x14ac:dyDescent="0.25">
      <c r="B133" s="23" t="s">
        <v>116</v>
      </c>
      <c r="C133" s="16">
        <f>C63</f>
        <v>140790921</v>
      </c>
      <c r="D133" s="16">
        <f t="shared" ref="D133:G133" si="74">D63</f>
        <v>0</v>
      </c>
      <c r="E133" s="16">
        <f t="shared" si="74"/>
        <v>140790921</v>
      </c>
      <c r="F133" s="16">
        <f t="shared" si="74"/>
        <v>387604920.26999998</v>
      </c>
      <c r="G133" s="16">
        <f t="shared" si="74"/>
        <v>387604920.26999998</v>
      </c>
      <c r="H133" s="16">
        <f t="shared" si="73"/>
        <v>246813999.26999998</v>
      </c>
    </row>
    <row r="134" spans="2:8" ht="15" customHeight="1" x14ac:dyDescent="0.25">
      <c r="B134" s="23" t="s">
        <v>117</v>
      </c>
      <c r="C134" s="16">
        <f>C69</f>
        <v>0</v>
      </c>
      <c r="D134" s="16">
        <f t="shared" ref="D134:G134" si="75">D69</f>
        <v>0</v>
      </c>
      <c r="E134" s="16">
        <f t="shared" si="75"/>
        <v>0</v>
      </c>
      <c r="F134" s="16">
        <f t="shared" si="75"/>
        <v>0</v>
      </c>
      <c r="G134" s="16">
        <f t="shared" si="75"/>
        <v>0</v>
      </c>
      <c r="H134" s="16">
        <f t="shared" si="73"/>
        <v>0</v>
      </c>
    </row>
    <row r="135" spans="2:8" ht="15" customHeight="1" x14ac:dyDescent="0.25">
      <c r="B135" s="15" t="s">
        <v>65</v>
      </c>
      <c r="C135" s="16">
        <f>SUM(C136:C137)</f>
        <v>1400455131</v>
      </c>
      <c r="D135" s="16">
        <f t="shared" ref="D135:G135" si="76">SUM(D136:D137)</f>
        <v>0</v>
      </c>
      <c r="E135" s="16">
        <f t="shared" si="76"/>
        <v>1400455131</v>
      </c>
      <c r="F135" s="16">
        <f t="shared" si="76"/>
        <v>1387102939.75</v>
      </c>
      <c r="G135" s="16">
        <f t="shared" si="76"/>
        <v>1387102939.75</v>
      </c>
      <c r="H135" s="16">
        <f t="shared" si="73"/>
        <v>-13352191.25</v>
      </c>
    </row>
    <row r="136" spans="2:8" ht="15" customHeight="1" x14ac:dyDescent="0.25">
      <c r="B136" s="23" t="s">
        <v>116</v>
      </c>
      <c r="C136" s="16">
        <f>C73</f>
        <v>1400455131</v>
      </c>
      <c r="D136" s="16">
        <f t="shared" ref="D136:G136" si="77">D73</f>
        <v>0</v>
      </c>
      <c r="E136" s="16">
        <f t="shared" si="77"/>
        <v>1400455131</v>
      </c>
      <c r="F136" s="16">
        <f t="shared" si="77"/>
        <v>1387102939.75</v>
      </c>
      <c r="G136" s="16">
        <f t="shared" si="77"/>
        <v>1387102939.75</v>
      </c>
      <c r="H136" s="16">
        <f t="shared" si="73"/>
        <v>-13352191.25</v>
      </c>
    </row>
    <row r="137" spans="2:8" ht="15" customHeight="1" x14ac:dyDescent="0.25">
      <c r="B137" s="23" t="s">
        <v>117</v>
      </c>
      <c r="C137" s="16">
        <f>C80</f>
        <v>0</v>
      </c>
      <c r="D137" s="16">
        <f t="shared" ref="D137:G137" si="78">D80</f>
        <v>0</v>
      </c>
      <c r="E137" s="16">
        <f t="shared" si="78"/>
        <v>0</v>
      </c>
      <c r="F137" s="16">
        <f t="shared" si="78"/>
        <v>0</v>
      </c>
      <c r="G137" s="16">
        <f t="shared" si="78"/>
        <v>0</v>
      </c>
      <c r="H137" s="16">
        <f t="shared" si="73"/>
        <v>0</v>
      </c>
    </row>
    <row r="138" spans="2:8" ht="15" customHeight="1" x14ac:dyDescent="0.25">
      <c r="B138" s="35" t="s">
        <v>74</v>
      </c>
      <c r="C138" s="16">
        <f>C84</f>
        <v>22445924505</v>
      </c>
      <c r="D138" s="16">
        <f t="shared" ref="D138:G138" si="79">D84</f>
        <v>0</v>
      </c>
      <c r="E138" s="16">
        <f t="shared" si="79"/>
        <v>22445924505</v>
      </c>
      <c r="F138" s="16">
        <f>F84</f>
        <v>24566913731.360004</v>
      </c>
      <c r="G138" s="16">
        <f t="shared" si="79"/>
        <v>24566913731.360004</v>
      </c>
      <c r="H138" s="16">
        <f t="shared" si="73"/>
        <v>2120989226.3600044</v>
      </c>
    </row>
    <row r="139" spans="2:8" ht="15" customHeight="1" x14ac:dyDescent="0.25">
      <c r="B139" s="36" t="s">
        <v>118</v>
      </c>
      <c r="C139" s="20">
        <f>C116</f>
        <v>0</v>
      </c>
      <c r="D139" s="20">
        <f t="shared" ref="D139:G139" si="80">D116</f>
        <v>0</v>
      </c>
      <c r="E139" s="20">
        <f t="shared" si="80"/>
        <v>0</v>
      </c>
      <c r="F139" s="20">
        <f t="shared" si="80"/>
        <v>0</v>
      </c>
      <c r="G139" s="20">
        <f t="shared" si="80"/>
        <v>0</v>
      </c>
      <c r="H139" s="20">
        <f t="shared" si="73"/>
        <v>0</v>
      </c>
    </row>
    <row r="140" spans="2:8" ht="15" customHeight="1" x14ac:dyDescent="0.25">
      <c r="B140" s="11" t="s">
        <v>119</v>
      </c>
      <c r="C140" s="12">
        <f>SUM(C141:C143)</f>
        <v>0</v>
      </c>
      <c r="D140" s="12">
        <f t="shared" ref="D140:E140" si="81">SUM(D141:D143)</f>
        <v>0</v>
      </c>
      <c r="E140" s="12">
        <f t="shared" si="81"/>
        <v>0</v>
      </c>
      <c r="F140" s="12">
        <f>SUM(F141:F143)</f>
        <v>0</v>
      </c>
      <c r="G140" s="12">
        <f>SUM(G141:G143)</f>
        <v>0</v>
      </c>
      <c r="H140" s="12">
        <f>SUM(H141:H143)</f>
        <v>0</v>
      </c>
    </row>
    <row r="141" spans="2:8" ht="15" customHeight="1" x14ac:dyDescent="0.25">
      <c r="B141" s="37" t="s">
        <v>120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f>G141-C141</f>
        <v>0</v>
      </c>
    </row>
    <row r="142" spans="2:8" ht="15" customHeight="1" x14ac:dyDescent="0.25">
      <c r="B142" s="35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f>G142-C142</f>
        <v>0</v>
      </c>
    </row>
    <row r="143" spans="2:8" ht="15" customHeight="1" x14ac:dyDescent="0.25">
      <c r="B143" s="38" t="s">
        <v>118</v>
      </c>
      <c r="C143" s="22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f>G143-C143</f>
        <v>0</v>
      </c>
    </row>
    <row r="144" spans="2:8" ht="15" customHeight="1" x14ac:dyDescent="0.25">
      <c r="B144" s="11" t="s">
        <v>122</v>
      </c>
      <c r="C144" s="12">
        <f>C145</f>
        <v>0</v>
      </c>
      <c r="D144" s="12">
        <f t="shared" ref="D144:F144" si="82">D145</f>
        <v>775000000</v>
      </c>
      <c r="E144" s="12">
        <f t="shared" si="82"/>
        <v>775000000</v>
      </c>
      <c r="F144" s="12">
        <f t="shared" si="82"/>
        <v>642436000</v>
      </c>
      <c r="G144" s="12">
        <f>G145</f>
        <v>642436000</v>
      </c>
      <c r="H144" s="12">
        <f>H145</f>
        <v>642436000</v>
      </c>
    </row>
    <row r="145" spans="2:8" ht="15" customHeight="1" x14ac:dyDescent="0.25">
      <c r="B145" s="37" t="s">
        <v>122</v>
      </c>
      <c r="C145" s="34">
        <f>C120</f>
        <v>0</v>
      </c>
      <c r="D145" s="34">
        <f t="shared" ref="D145:G145" si="83">D120</f>
        <v>775000000</v>
      </c>
      <c r="E145" s="34">
        <f t="shared" si="83"/>
        <v>775000000</v>
      </c>
      <c r="F145" s="34">
        <f t="shared" si="83"/>
        <v>642436000</v>
      </c>
      <c r="G145" s="34">
        <f t="shared" si="83"/>
        <v>642436000</v>
      </c>
      <c r="H145" s="34">
        <f>G145-C145</f>
        <v>642436000</v>
      </c>
    </row>
    <row r="146" spans="2:8" ht="15" customHeight="1" x14ac:dyDescent="0.25">
      <c r="B146" s="19"/>
      <c r="C146" s="20"/>
      <c r="D146" s="20"/>
      <c r="E146" s="20"/>
      <c r="F146" s="20"/>
      <c r="G146" s="20"/>
      <c r="H146" s="20"/>
    </row>
    <row r="147" spans="2:8" ht="15" customHeight="1" x14ac:dyDescent="0.25">
      <c r="B147" s="24" t="s">
        <v>110</v>
      </c>
      <c r="C147" s="25">
        <f>SUM(C128,C144)</f>
        <v>28415664155</v>
      </c>
      <c r="D147" s="25">
        <f t="shared" ref="D147:G147" si="84">SUM(D128,D144)</f>
        <v>775000000</v>
      </c>
      <c r="E147" s="25">
        <f t="shared" si="84"/>
        <v>29190664155</v>
      </c>
      <c r="F147" s="25">
        <f t="shared" si="84"/>
        <v>32030036758.250004</v>
      </c>
      <c r="G147" s="25">
        <f t="shared" si="84"/>
        <v>32030036758.250004</v>
      </c>
      <c r="H147" s="25"/>
    </row>
    <row r="148" spans="2:8" ht="15" customHeight="1" x14ac:dyDescent="0.25">
      <c r="B148" s="21"/>
      <c r="C148" s="21"/>
      <c r="D148" s="21"/>
      <c r="E148" s="21"/>
      <c r="F148" s="28"/>
      <c r="G148" s="29" t="s">
        <v>111</v>
      </c>
      <c r="H148" s="25">
        <f>SUM(H128,H144)</f>
        <v>3614372603.2500038</v>
      </c>
    </row>
    <row r="149" spans="2:8" ht="15" customHeight="1" x14ac:dyDescent="0.25">
      <c r="B149" s="27" t="s">
        <v>123</v>
      </c>
      <c r="C149" s="27"/>
      <c r="D149" s="27"/>
      <c r="E149" s="27"/>
      <c r="F149" s="27"/>
      <c r="G149" s="27"/>
      <c r="H149" s="27"/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M-DIC</vt:lpstr>
      <vt:lpstr>'M-DIC'!Títulos_a_imprimir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dcterms:created xsi:type="dcterms:W3CDTF">2019-04-24T00:48:32Z</dcterms:created>
  <dcterms:modified xsi:type="dcterms:W3CDTF">2019-04-24T00:49:09Z</dcterms:modified>
</cp:coreProperties>
</file>